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7850" windowHeight="6210" activeTab="0"/>
  </bookViews>
  <sheets>
    <sheet name="Pondeuses" sheetId="1" r:id="rId1"/>
    <sheet name="Jeunes poules " sheetId="2" r:id="rId2"/>
    <sheet name="Poussins" sheetId="3" r:id="rId3"/>
  </sheets>
  <definedNames>
    <definedName name="_xlnm.Print_Area" localSheetId="1">'Jeunes poules '!$A$1:$R$59</definedName>
    <definedName name="_xlnm.Print_Area" localSheetId="0">'Pondeuses'!$A$1:$R$66</definedName>
    <definedName name="_xlnm.Print_Area" localSheetId="2">'Poussins'!$A$1:$R$60</definedName>
  </definedNames>
  <calcPr fullCalcOnLoad="1"/>
</workbook>
</file>

<file path=xl/sharedStrings.xml><?xml version="1.0" encoding="utf-8"?>
<sst xmlns="http://schemas.openxmlformats.org/spreadsheetml/2006/main" count="1194" uniqueCount="111">
  <si>
    <t>m2</t>
  </si>
  <si>
    <t>m</t>
  </si>
  <si>
    <t>n</t>
  </si>
  <si>
    <t>%</t>
  </si>
  <si>
    <t>x</t>
  </si>
  <si>
    <t xml:space="preserve">: </t>
  </si>
  <si>
    <t xml:space="preserve">x </t>
  </si>
  <si>
    <t>:</t>
  </si>
  <si>
    <t>Typ 1</t>
  </si>
  <si>
    <t>Typ 2</t>
  </si>
  <si>
    <t>POULES PONDEUSES</t>
  </si>
  <si>
    <t>DATE:</t>
  </si>
  <si>
    <t>SYSTÈME:</t>
  </si>
  <si>
    <t>Longueur</t>
  </si>
  <si>
    <t>Surface</t>
  </si>
  <si>
    <t>Animaux</t>
  </si>
  <si>
    <t>étages de la volière</t>
  </si>
  <si>
    <t>surfaces grillagèes</t>
  </si>
  <si>
    <t>caillebotis</t>
  </si>
  <si>
    <t>fosse à crottes</t>
  </si>
  <si>
    <t>étages mangeoires-perch.</t>
  </si>
  <si>
    <t>Anim.</t>
  </si>
  <si>
    <t>surfaces spéciales</t>
  </si>
  <si>
    <t>grillage d'envol nids</t>
  </si>
  <si>
    <t>grillage d'envol volière</t>
  </si>
  <si>
    <t>abreuv. à tétines</t>
  </si>
  <si>
    <t>abreuv. à godets</t>
  </si>
  <si>
    <t>files</t>
  </si>
  <si>
    <t>lignes</t>
  </si>
  <si>
    <t>pourtour</t>
  </si>
  <si>
    <t>côtes</t>
  </si>
  <si>
    <t xml:space="preserve">     diam.</t>
  </si>
  <si>
    <t>abreuvoirs</t>
  </si>
  <si>
    <t>mangeoirs</t>
  </si>
  <si>
    <t>perchoirs</t>
  </si>
  <si>
    <t>bords</t>
  </si>
  <si>
    <t>normal</t>
  </si>
  <si>
    <t>supplémentaires</t>
  </si>
  <si>
    <t>godets/m</t>
  </si>
  <si>
    <t>Long/total</t>
  </si>
  <si>
    <t>tét/m</t>
  </si>
  <si>
    <t>Donnée du système</t>
  </si>
  <si>
    <t>Nids</t>
  </si>
  <si>
    <t>nids collectifs</t>
  </si>
  <si>
    <t>nids individ.</t>
  </si>
  <si>
    <t>parois</t>
  </si>
  <si>
    <t>centrale</t>
  </si>
  <si>
    <t>nombre</t>
  </si>
  <si>
    <t>Litière</t>
  </si>
  <si>
    <t>aire de grattage</t>
  </si>
  <si>
    <t>litière suppl.</t>
  </si>
  <si>
    <t>Nombre d'animaux</t>
  </si>
  <si>
    <t>Surfaces</t>
  </si>
  <si>
    <t>surfaces grillagées</t>
  </si>
  <si>
    <t>litière</t>
  </si>
  <si>
    <t>Animaux selon surfaces</t>
  </si>
  <si>
    <t>Animaux s. abreuvoirs</t>
  </si>
  <si>
    <t>Animaux s. perchoirs</t>
  </si>
  <si>
    <t>Animaux s. nids</t>
  </si>
  <si>
    <t>Autres</t>
  </si>
  <si>
    <t>Totale aire de grattage</t>
  </si>
  <si>
    <t>surface litière</t>
  </si>
  <si>
    <t>% surface litière de la surfaces disponibles</t>
  </si>
  <si>
    <t>surface disponible</t>
  </si>
  <si>
    <t>longueur des perchoirs</t>
  </si>
  <si>
    <t>Total</t>
  </si>
  <si>
    <t>Total surface grillagées</t>
  </si>
  <si>
    <t>Total abreuvoirs</t>
  </si>
  <si>
    <t>Total perchoirs</t>
  </si>
  <si>
    <t>Total nids collectifs</t>
  </si>
  <si>
    <t>Total nids individuels</t>
  </si>
  <si>
    <t>étage de base de la volière</t>
  </si>
  <si>
    <t>nomb./ét.</t>
  </si>
  <si>
    <t>nomb.</t>
  </si>
  <si>
    <t>nids individuels</t>
  </si>
  <si>
    <t>mang/lig</t>
  </si>
  <si>
    <t>Jardin d'hiver en realité</t>
  </si>
  <si>
    <t>cm2</t>
  </si>
  <si>
    <t>Jardin d'hiver selon SST</t>
  </si>
  <si>
    <t>Surface/A</t>
  </si>
  <si>
    <t xml:space="preserve">JEUNES POULES </t>
  </si>
  <si>
    <t>plateformes</t>
  </si>
  <si>
    <t>POUSSINS</t>
  </si>
  <si>
    <t>POULAILLER:</t>
  </si>
  <si>
    <t>No:</t>
  </si>
  <si>
    <t>n/m</t>
  </si>
  <si>
    <t>abreuv. ronds</t>
  </si>
  <si>
    <t>m/Animal</t>
  </si>
  <si>
    <t>abreuv. Ronds</t>
  </si>
  <si>
    <t>Nombre d'animaux max.</t>
  </si>
  <si>
    <r>
      <t>cm2</t>
    </r>
    <r>
      <rPr>
        <b/>
        <sz val="11"/>
        <rFont val="Arial"/>
        <family val="2"/>
      </rPr>
      <t>*</t>
    </r>
  </si>
  <si>
    <t xml:space="preserve">* dès l'âge de 43 jours </t>
  </si>
  <si>
    <t>Calculation correct</t>
  </si>
  <si>
    <t>Calculation incorrect</t>
  </si>
  <si>
    <t>Largeur</t>
  </si>
  <si>
    <t>Total mangeoires</t>
  </si>
  <si>
    <t>mangeoires</t>
  </si>
  <si>
    <t>mangeoires à chéneaux</t>
  </si>
  <si>
    <t>mangeoires suppl.</t>
  </si>
  <si>
    <t>mangeoires rondes</t>
  </si>
  <si>
    <t>CALCUL de DENSITÉ: Système avec 20 à 66% de litière</t>
  </si>
  <si>
    <t>Total surfaces grillagées</t>
  </si>
  <si>
    <t>niveaux</t>
  </si>
  <si>
    <t>Animaux s. mangeoires</t>
  </si>
  <si>
    <t>Dimensions intérieures du poulailler</t>
  </si>
  <si>
    <t xml:space="preserve">CALCUL de DENSITÉ: Système avec 20 à 66% de litière </t>
  </si>
  <si>
    <t>CALCUL de DENSITÉ: Système avec plus que 20% de litière</t>
  </si>
  <si>
    <t>Largeur1/2</t>
  </si>
  <si>
    <t>auges</t>
  </si>
  <si>
    <t>Avec 8 cm de perchoirs surélevés</t>
  </si>
  <si>
    <t>Avec 11cm de perchoirs surélevés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</si>
</sst>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.&quot;\ #,##0;\-&quot;Fr.&quot;\ #,##0"/>
    <numFmt numFmtId="177" formatCode="&quot;Fr.&quot;\ #,##0;[Red]\-&quot;Fr.&quot;\ #,##0"/>
    <numFmt numFmtId="178" formatCode="&quot;Fr.&quot;\ #,##0.00;\-&quot;Fr.&quot;\ #,##0.00"/>
    <numFmt numFmtId="179" formatCode="&quot;Fr.&quot;\ #,##0.00;[Red]\-&quot;Fr.&quot;\ #,##0.00"/>
    <numFmt numFmtId="180" formatCode="d/m/yy"/>
    <numFmt numFmtId="181" formatCode="d/mmm/yy"/>
    <numFmt numFmtId="182" formatCode="d/mmm"/>
    <numFmt numFmtId="183" formatCode="h\,mm\ AM/PM"/>
    <numFmt numFmtId="184" formatCode="h\,mm\,ss\ AM/PM"/>
    <numFmt numFmtId="185" formatCode="h\,mm"/>
    <numFmt numFmtId="186" formatCode="h\,mm\,ss"/>
    <numFmt numFmtId="187" formatCode="d/m/yy\ h\,mm"/>
    <numFmt numFmtId="188" formatCode="0.0"/>
    <numFmt numFmtId="189" formatCode="dd/mm/yy"/>
    <numFmt numFmtId="190" formatCode="0.000"/>
    <numFmt numFmtId="191" formatCode="yyyy\-mm\-dd"/>
  </numFmts>
  <fonts count="51">
    <font>
      <sz val="10"/>
      <name val="Arial"/>
      <family val="2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MS Sans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5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2" fontId="11" fillId="33" borderId="16" xfId="0" applyNumberFormat="1" applyFont="1" applyFill="1" applyBorder="1" applyAlignment="1" applyProtection="1">
      <alignment horizontal="center" vertical="center"/>
      <protection locked="0"/>
    </xf>
    <xf numFmtId="2" fontId="11" fillId="33" borderId="17" xfId="0" applyNumberFormat="1" applyFont="1" applyFill="1" applyBorder="1" applyAlignment="1" applyProtection="1">
      <alignment horizontal="center" vertical="center"/>
      <protection locked="0"/>
    </xf>
    <xf numFmtId="1" fontId="11" fillId="33" borderId="18" xfId="0" applyNumberFormat="1" applyFont="1" applyFill="1" applyBorder="1" applyAlignment="1" applyProtection="1">
      <alignment horizontal="center" vertical="center"/>
      <protection locked="0"/>
    </xf>
    <xf numFmtId="1" fontId="11" fillId="33" borderId="17" xfId="0" applyNumberFormat="1" applyFont="1" applyFill="1" applyBorder="1" applyAlignment="1" applyProtection="1">
      <alignment horizontal="center" vertical="center"/>
      <protection locked="0"/>
    </xf>
    <xf numFmtId="1" fontId="11" fillId="33" borderId="16" xfId="0" applyNumberFormat="1" applyFont="1" applyFill="1" applyBorder="1" applyAlignment="1" applyProtection="1">
      <alignment horizontal="center" vertical="center"/>
      <protection locked="0"/>
    </xf>
    <xf numFmtId="1" fontId="11" fillId="33" borderId="12" xfId="0" applyNumberFormat="1" applyFont="1" applyFill="1" applyBorder="1" applyAlignment="1" applyProtection="1">
      <alignment horizontal="center" vertical="center"/>
      <protection locked="0"/>
    </xf>
    <xf numFmtId="2" fontId="11" fillId="33" borderId="18" xfId="0" applyNumberFormat="1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2" fontId="11" fillId="33" borderId="19" xfId="0" applyNumberFormat="1" applyFont="1" applyFill="1" applyBorder="1" applyAlignment="1" applyProtection="1">
      <alignment horizontal="center" vertical="center"/>
      <protection locked="0"/>
    </xf>
    <xf numFmtId="2" fontId="11" fillId="33" borderId="11" xfId="0" applyNumberFormat="1" applyFont="1" applyFill="1" applyBorder="1" applyAlignment="1" applyProtection="1">
      <alignment horizontal="center" vertical="center"/>
      <protection locked="0"/>
    </xf>
    <xf numFmtId="1" fontId="11" fillId="33" borderId="19" xfId="0" applyNumberFormat="1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/>
      <protection locked="0"/>
    </xf>
    <xf numFmtId="2" fontId="11" fillId="33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2" fontId="9" fillId="0" borderId="22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188" fontId="11" fillId="33" borderId="20" xfId="0" applyNumberFormat="1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left" vertical="center"/>
      <protection/>
    </xf>
    <xf numFmtId="188" fontId="11" fillId="33" borderId="18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2" fontId="11" fillId="33" borderId="12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0" xfId="0" applyFont="1" applyFill="1" applyBorder="1" applyAlignment="1" applyProtection="1">
      <alignment horizontal="left" vertical="center"/>
      <protection/>
    </xf>
    <xf numFmtId="188" fontId="11" fillId="33" borderId="10" xfId="0" applyNumberFormat="1" applyFont="1" applyFill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188" fontId="11" fillId="33" borderId="10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left" vertical="center"/>
      <protection/>
    </xf>
    <xf numFmtId="188" fontId="11" fillId="33" borderId="16" xfId="0" applyNumberFormat="1" applyFont="1" applyFill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vertical="center"/>
      <protection/>
    </xf>
    <xf numFmtId="188" fontId="11" fillId="33" borderId="12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left" vertical="center"/>
      <protection/>
    </xf>
    <xf numFmtId="188" fontId="11" fillId="33" borderId="17" xfId="0" applyNumberFormat="1" applyFont="1" applyFill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1" fillId="0" borderId="40" xfId="0" applyFont="1" applyFill="1" applyBorder="1" applyAlignment="1" applyProtection="1">
      <alignment horizontal="left" vertical="center"/>
      <protection/>
    </xf>
    <xf numFmtId="188" fontId="11" fillId="33" borderId="41" xfId="0" applyNumberFormat="1" applyFont="1" applyFill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horizontal="left" vertical="center"/>
      <protection/>
    </xf>
    <xf numFmtId="1" fontId="11" fillId="33" borderId="18" xfId="0" applyNumberFormat="1" applyFont="1" applyFill="1" applyBorder="1" applyAlignment="1" applyProtection="1">
      <alignment horizontal="right" vertical="center"/>
      <protection/>
    </xf>
    <xf numFmtId="2" fontId="11" fillId="0" borderId="27" xfId="0" applyNumberFormat="1" applyFont="1" applyFill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45" xfId="0" applyFont="1" applyBorder="1" applyAlignment="1" applyProtection="1">
      <alignment vertical="center"/>
      <protection/>
    </xf>
    <xf numFmtId="1" fontId="11" fillId="33" borderId="19" xfId="0" applyNumberFormat="1" applyFont="1" applyFill="1" applyBorder="1" applyAlignment="1" applyProtection="1">
      <alignment horizontal="right" vertical="center"/>
      <protection/>
    </xf>
    <xf numFmtId="2" fontId="11" fillId="0" borderId="46" xfId="0" applyNumberFormat="1" applyFont="1" applyFill="1" applyBorder="1" applyAlignment="1" applyProtection="1">
      <alignment vertical="center"/>
      <protection/>
    </xf>
    <xf numFmtId="1" fontId="11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2" fontId="11" fillId="0" borderId="22" xfId="0" applyNumberFormat="1" applyFont="1" applyFill="1" applyBorder="1" applyAlignment="1" applyProtection="1">
      <alignment horizontal="center" vertical="center"/>
      <protection/>
    </xf>
    <xf numFmtId="1" fontId="11" fillId="33" borderId="41" xfId="0" applyNumberFormat="1" applyFont="1" applyFill="1" applyBorder="1" applyAlignment="1" applyProtection="1">
      <alignment horizontal="right" vertical="center"/>
      <protection/>
    </xf>
    <xf numFmtId="2" fontId="11" fillId="0" borderId="42" xfId="0" applyNumberFormat="1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2" fontId="11" fillId="0" borderId="28" xfId="0" applyNumberFormat="1" applyFont="1" applyFill="1" applyBorder="1" applyAlignment="1" applyProtection="1">
      <alignment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vertical="center"/>
      <protection/>
    </xf>
    <xf numFmtId="188" fontId="11" fillId="33" borderId="19" xfId="0" applyNumberFormat="1" applyFont="1" applyFill="1" applyBorder="1" applyAlignment="1" applyProtection="1">
      <alignment horizontal="right" vertical="center"/>
      <protection/>
    </xf>
    <xf numFmtId="0" fontId="11" fillId="0" borderId="40" xfId="0" applyFont="1" applyBorder="1" applyAlignment="1" applyProtection="1">
      <alignment vertical="center"/>
      <protection/>
    </xf>
    <xf numFmtId="188" fontId="11" fillId="33" borderId="20" xfId="0" applyNumberFormat="1" applyFont="1" applyFill="1" applyBorder="1" applyAlignment="1" applyProtection="1">
      <alignment horizontal="right" vertical="center"/>
      <protection/>
    </xf>
    <xf numFmtId="2" fontId="11" fillId="0" borderId="23" xfId="0" applyNumberFormat="1" applyFont="1" applyFill="1" applyBorder="1" applyAlignment="1" applyProtection="1">
      <alignment vertical="center"/>
      <protection/>
    </xf>
    <xf numFmtId="0" fontId="11" fillId="0" borderId="35" xfId="0" applyFont="1" applyBorder="1" applyAlignment="1" applyProtection="1">
      <alignment vertical="center"/>
      <protection/>
    </xf>
    <xf numFmtId="2" fontId="11" fillId="0" borderId="36" xfId="0" applyNumberFormat="1" applyFont="1" applyFill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1" fillId="0" borderId="43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10" fillId="0" borderId="43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horizontal="left" vertical="center"/>
      <protection/>
    </xf>
    <xf numFmtId="0" fontId="10" fillId="0" borderId="47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vertical="center"/>
      <protection/>
    </xf>
    <xf numFmtId="0" fontId="11" fillId="0" borderId="50" xfId="0" applyFont="1" applyFill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horizontal="center" vertical="center" textRotation="90"/>
      <protection/>
    </xf>
    <xf numFmtId="2" fontId="11" fillId="0" borderId="22" xfId="0" applyNumberFormat="1" applyFont="1" applyFill="1" applyBorder="1" applyAlignment="1" applyProtection="1">
      <alignment vertical="center"/>
      <protection/>
    </xf>
    <xf numFmtId="1" fontId="11" fillId="0" borderId="22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188" fontId="10" fillId="0" borderId="18" xfId="0" applyNumberFormat="1" applyFont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left" vertical="center"/>
      <protection/>
    </xf>
    <xf numFmtId="0" fontId="10" fillId="0" borderId="51" xfId="0" applyFont="1" applyFill="1" applyBorder="1" applyAlignment="1" applyProtection="1">
      <alignment vertical="center"/>
      <protection/>
    </xf>
    <xf numFmtId="188" fontId="11" fillId="33" borderId="12" xfId="0" applyNumberFormat="1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188" fontId="10" fillId="0" borderId="12" xfId="0" applyNumberFormat="1" applyFont="1" applyBorder="1" applyAlignment="1" applyProtection="1">
      <alignment vertical="center"/>
      <protection/>
    </xf>
    <xf numFmtId="1" fontId="11" fillId="33" borderId="12" xfId="0" applyNumberFormat="1" applyFont="1" applyFill="1" applyBorder="1" applyAlignment="1" applyProtection="1">
      <alignment horizontal="right" vertical="center"/>
      <protection/>
    </xf>
    <xf numFmtId="0" fontId="11" fillId="0" borderId="31" xfId="0" applyFont="1" applyFill="1" applyBorder="1" applyAlignment="1" applyProtection="1">
      <alignment horizontal="left" vertical="center"/>
      <protection/>
    </xf>
    <xf numFmtId="188" fontId="11" fillId="33" borderId="16" xfId="0" applyNumberFormat="1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188" fontId="10" fillId="0" borderId="16" xfId="0" applyNumberFormat="1" applyFont="1" applyBorder="1" applyAlignment="1" applyProtection="1">
      <alignment vertical="center"/>
      <protection/>
    </xf>
    <xf numFmtId="0" fontId="11" fillId="0" borderId="52" xfId="0" applyFont="1" applyFill="1" applyBorder="1" applyAlignment="1" applyProtection="1">
      <alignment horizontal="left" vertical="center"/>
      <protection/>
    </xf>
    <xf numFmtId="1" fontId="11" fillId="33" borderId="16" xfId="0" applyNumberFormat="1" applyFont="1" applyFill="1" applyBorder="1" applyAlignment="1" applyProtection="1">
      <alignment horizontal="right" vertical="center"/>
      <protection/>
    </xf>
    <xf numFmtId="0" fontId="11" fillId="0" borderId="33" xfId="0" applyFont="1" applyFill="1" applyBorder="1" applyAlignment="1" applyProtection="1">
      <alignment horizontal="left" vertical="center"/>
      <protection/>
    </xf>
    <xf numFmtId="188" fontId="11" fillId="33" borderId="17" xfId="0" applyNumberFormat="1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188" fontId="10" fillId="0" borderId="17" xfId="0" applyNumberFormat="1" applyFont="1" applyBorder="1" applyAlignment="1" applyProtection="1">
      <alignment vertical="center"/>
      <protection/>
    </xf>
    <xf numFmtId="0" fontId="11" fillId="0" borderId="53" xfId="0" applyFont="1" applyFill="1" applyBorder="1" applyAlignment="1" applyProtection="1">
      <alignment horizontal="left" vertical="center"/>
      <protection/>
    </xf>
    <xf numFmtId="1" fontId="11" fillId="33" borderId="17" xfId="0" applyNumberFormat="1" applyFont="1" applyFill="1" applyBorder="1" applyAlignment="1" applyProtection="1">
      <alignment horizontal="right" vertical="center"/>
      <protection/>
    </xf>
    <xf numFmtId="0" fontId="11" fillId="0" borderId="37" xfId="0" applyFont="1" applyFill="1" applyBorder="1" applyAlignment="1" applyProtection="1">
      <alignment horizontal="left" vertical="center"/>
      <protection/>
    </xf>
    <xf numFmtId="0" fontId="10" fillId="0" borderId="54" xfId="0" applyFont="1" applyFill="1" applyBorder="1" applyAlignment="1" applyProtection="1">
      <alignment vertical="center"/>
      <protection/>
    </xf>
    <xf numFmtId="0" fontId="10" fillId="0" borderId="54" xfId="0" applyFont="1" applyBorder="1" applyAlignment="1" applyProtection="1">
      <alignment vertical="center"/>
      <protection/>
    </xf>
    <xf numFmtId="0" fontId="11" fillId="0" borderId="55" xfId="0" applyFont="1" applyFill="1" applyBorder="1" applyAlignment="1" applyProtection="1">
      <alignment horizontal="left" vertical="center"/>
      <protection/>
    </xf>
    <xf numFmtId="1" fontId="11" fillId="33" borderId="54" xfId="0" applyNumberFormat="1" applyFont="1" applyFill="1" applyBorder="1" applyAlignment="1" applyProtection="1">
      <alignment horizontal="right" vertical="center"/>
      <protection/>
    </xf>
    <xf numFmtId="0" fontId="11" fillId="0" borderId="56" xfId="0" applyFont="1" applyFill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188" fontId="14" fillId="34" borderId="19" xfId="0" applyNumberFormat="1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1" fontId="11" fillId="0" borderId="40" xfId="0" applyNumberFormat="1" applyFont="1" applyBorder="1" applyAlignment="1" applyProtection="1">
      <alignment horizontal="right" vertical="center"/>
      <protection/>
    </xf>
    <xf numFmtId="1" fontId="11" fillId="33" borderId="20" xfId="0" applyNumberFormat="1" applyFont="1" applyFill="1" applyBorder="1" applyAlignment="1" applyProtection="1">
      <alignment horizontal="right" vertical="center"/>
      <protection/>
    </xf>
    <xf numFmtId="0" fontId="11" fillId="0" borderId="57" xfId="0" applyFont="1" applyFill="1" applyBorder="1" applyAlignment="1" applyProtection="1">
      <alignment horizontal="left" vertical="center"/>
      <protection/>
    </xf>
    <xf numFmtId="1" fontId="11" fillId="33" borderId="16" xfId="0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0" fontId="11" fillId="0" borderId="36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188" fontId="11" fillId="33" borderId="19" xfId="0" applyNumberFormat="1" applyFont="1" applyFill="1" applyBorder="1" applyAlignment="1" applyProtection="1">
      <alignment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Fill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vertical="center"/>
      <protection/>
    </xf>
    <xf numFmtId="0" fontId="11" fillId="0" borderId="44" xfId="0" applyFont="1" applyFill="1" applyBorder="1" applyAlignment="1" applyProtection="1">
      <alignment horizontal="left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1" fontId="11" fillId="33" borderId="17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0" fontId="11" fillId="0" borderId="59" xfId="0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1" fontId="11" fillId="34" borderId="20" xfId="0" applyNumberFormat="1" applyFont="1" applyFill="1" applyBorder="1" applyAlignment="1" applyProtection="1">
      <alignment horizontal="center" vertical="center"/>
      <protection/>
    </xf>
    <xf numFmtId="2" fontId="11" fillId="33" borderId="19" xfId="0" applyNumberFormat="1" applyFont="1" applyFill="1" applyBorder="1" applyAlignment="1" applyProtection="1">
      <alignment vertical="center"/>
      <protection locked="0"/>
    </xf>
    <xf numFmtId="188" fontId="10" fillId="0" borderId="54" xfId="0" applyNumberFormat="1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2" fontId="11" fillId="0" borderId="59" xfId="0" applyNumberFormat="1" applyFont="1" applyFill="1" applyBorder="1" applyAlignment="1" applyProtection="1">
      <alignment vertical="center"/>
      <protection/>
    </xf>
    <xf numFmtId="188" fontId="11" fillId="33" borderId="13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 textRotation="90"/>
      <protection/>
    </xf>
    <xf numFmtId="0" fontId="10" fillId="35" borderId="0" xfId="0" applyFont="1" applyFill="1" applyBorder="1" applyAlignment="1" applyProtection="1">
      <alignment vertical="center"/>
      <protection/>
    </xf>
    <xf numFmtId="2" fontId="11" fillId="35" borderId="0" xfId="0" applyNumberFormat="1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1" fontId="11" fillId="35" borderId="0" xfId="0" applyNumberFormat="1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horizontal="right" vertical="center"/>
      <protection/>
    </xf>
    <xf numFmtId="188" fontId="11" fillId="35" borderId="0" xfId="0" applyNumberFormat="1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1" fontId="11" fillId="33" borderId="12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1" fillId="0" borderId="28" xfId="0" applyFont="1" applyFill="1" applyBorder="1" applyAlignment="1" applyProtection="1">
      <alignment horizontal="left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textRotation="90"/>
      <protection/>
    </xf>
    <xf numFmtId="0" fontId="11" fillId="0" borderId="0" xfId="0" applyFont="1" applyBorder="1" applyAlignment="1" applyProtection="1">
      <alignment vertical="center"/>
      <protection/>
    </xf>
    <xf numFmtId="188" fontId="11" fillId="33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190" fontId="10" fillId="0" borderId="15" xfId="0" applyNumberFormat="1" applyFont="1" applyFill="1" applyBorder="1" applyAlignment="1" applyProtection="1">
      <alignment vertical="center"/>
      <protection/>
    </xf>
    <xf numFmtId="188" fontId="11" fillId="34" borderId="19" xfId="0" applyNumberFormat="1" applyFont="1" applyFill="1" applyBorder="1" applyAlignment="1" applyProtection="1">
      <alignment vertical="center"/>
      <protection/>
    </xf>
    <xf numFmtId="2" fontId="11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vertical="center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2" fontId="11" fillId="33" borderId="18" xfId="0" applyNumberFormat="1" applyFont="1" applyFill="1" applyBorder="1" applyAlignment="1" applyProtection="1">
      <alignment horizontal="right" vertical="center"/>
      <protection/>
    </xf>
    <xf numFmtId="2" fontId="11" fillId="33" borderId="12" xfId="0" applyNumberFormat="1" applyFont="1" applyFill="1" applyBorder="1" applyAlignment="1" applyProtection="1">
      <alignment horizontal="right" vertical="center"/>
      <protection/>
    </xf>
    <xf numFmtId="2" fontId="11" fillId="33" borderId="19" xfId="0" applyNumberFormat="1" applyFont="1" applyFill="1" applyBorder="1" applyAlignment="1" applyProtection="1">
      <alignment horizontal="right" vertical="center"/>
      <protection/>
    </xf>
    <xf numFmtId="2" fontId="11" fillId="33" borderId="2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right" vertical="center"/>
      <protection/>
    </xf>
    <xf numFmtId="2" fontId="11" fillId="33" borderId="16" xfId="0" applyNumberFormat="1" applyFont="1" applyFill="1" applyBorder="1" applyAlignment="1" applyProtection="1">
      <alignment horizontal="right" vertical="center"/>
      <protection/>
    </xf>
    <xf numFmtId="2" fontId="11" fillId="33" borderId="17" xfId="0" applyNumberFormat="1" applyFont="1" applyFill="1" applyBorder="1" applyAlignment="1" applyProtection="1">
      <alignment horizontal="right" vertical="center"/>
      <protection/>
    </xf>
    <xf numFmtId="2" fontId="11" fillId="33" borderId="41" xfId="0" applyNumberFormat="1" applyFont="1" applyFill="1" applyBorder="1" applyAlignment="1" applyProtection="1">
      <alignment horizontal="right" vertical="center"/>
      <protection/>
    </xf>
    <xf numFmtId="2" fontId="11" fillId="33" borderId="18" xfId="0" applyNumberFormat="1" applyFont="1" applyFill="1" applyBorder="1" applyAlignment="1" applyProtection="1">
      <alignment vertical="center"/>
      <protection/>
    </xf>
    <xf numFmtId="2" fontId="11" fillId="33" borderId="17" xfId="0" applyNumberFormat="1" applyFont="1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horizontal="left"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1" fontId="0" fillId="35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0" applyFont="1" applyFill="1" applyBorder="1" applyAlignment="1" applyProtection="1" quotePrefix="1">
      <alignment horizontal="left" vertical="center"/>
      <protection/>
    </xf>
    <xf numFmtId="0" fontId="5" fillId="35" borderId="23" xfId="0" applyFont="1" applyFill="1" applyBorder="1" applyAlignment="1" applyProtection="1">
      <alignment vertical="center"/>
      <protection/>
    </xf>
    <xf numFmtId="2" fontId="5" fillId="35" borderId="21" xfId="0" applyNumberFormat="1" applyFont="1" applyFill="1" applyBorder="1" applyAlignment="1" applyProtection="1">
      <alignment vertical="center"/>
      <protection/>
    </xf>
    <xf numFmtId="1" fontId="5" fillId="35" borderId="20" xfId="0" applyNumberFormat="1" applyFont="1" applyFill="1" applyBorder="1" applyAlignment="1" applyProtection="1">
      <alignment vertical="center"/>
      <protection/>
    </xf>
    <xf numFmtId="1" fontId="11" fillId="33" borderId="15" xfId="0" applyNumberFormat="1" applyFont="1" applyFill="1" applyBorder="1" applyAlignment="1" applyProtection="1">
      <alignment horizontal="center" vertical="center"/>
      <protection locked="0"/>
    </xf>
    <xf numFmtId="2" fontId="11" fillId="33" borderId="19" xfId="0" applyNumberFormat="1" applyFont="1" applyFill="1" applyBorder="1" applyAlignment="1" applyProtection="1">
      <alignment vertical="center"/>
      <protection/>
    </xf>
    <xf numFmtId="0" fontId="11" fillId="0" borderId="46" xfId="0" applyFont="1" applyFill="1" applyBorder="1" applyAlignment="1" applyProtection="1">
      <alignment vertical="center"/>
      <protection/>
    </xf>
    <xf numFmtId="1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11" fillId="0" borderId="59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0" fontId="11" fillId="0" borderId="65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188" fontId="11" fillId="33" borderId="40" xfId="0" applyNumberFormat="1" applyFont="1" applyFill="1" applyBorder="1" applyAlignment="1" applyProtection="1">
      <alignment vertical="center"/>
      <protection/>
    </xf>
    <xf numFmtId="0" fontId="17" fillId="0" borderId="22" xfId="0" applyFont="1" applyBorder="1" applyAlignment="1" applyProtection="1">
      <alignment vertical="center"/>
      <protection/>
    </xf>
    <xf numFmtId="0" fontId="11" fillId="0" borderId="60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2" fontId="8" fillId="36" borderId="0" xfId="0" applyNumberFormat="1" applyFont="1" applyFill="1" applyBorder="1" applyAlignment="1" applyProtection="1">
      <alignment horizontal="right"/>
      <protection/>
    </xf>
    <xf numFmtId="0" fontId="16" fillId="37" borderId="0" xfId="0" applyFont="1" applyFill="1" applyBorder="1" applyAlignment="1">
      <alignment/>
    </xf>
    <xf numFmtId="2" fontId="8" fillId="37" borderId="0" xfId="0" applyNumberFormat="1" applyFont="1" applyFill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horizontal="center" vertical="center" textRotation="90"/>
      <protection/>
    </xf>
    <xf numFmtId="0" fontId="5" fillId="0" borderId="63" xfId="0" applyFont="1" applyBorder="1" applyAlignment="1" applyProtection="1">
      <alignment horizontal="center" vertical="center" textRotation="90"/>
      <protection/>
    </xf>
    <xf numFmtId="0" fontId="5" fillId="0" borderId="64" xfId="0" applyFont="1" applyBorder="1" applyAlignment="1" applyProtection="1">
      <alignment horizontal="center" vertical="center" textRotation="90"/>
      <protection/>
    </xf>
    <xf numFmtId="0" fontId="11" fillId="0" borderId="66" xfId="0" applyFont="1" applyBorder="1" applyAlignment="1" applyProtection="1">
      <alignment horizontal="center" vertical="center" textRotation="90"/>
      <protection/>
    </xf>
    <xf numFmtId="0" fontId="11" fillId="0" borderId="67" xfId="0" applyFont="1" applyBorder="1" applyAlignment="1" applyProtection="1">
      <alignment horizontal="center" vertical="center" textRotation="90"/>
      <protection/>
    </xf>
    <xf numFmtId="0" fontId="11" fillId="0" borderId="45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61" xfId="0" applyFont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/>
      <protection/>
    </xf>
    <xf numFmtId="0" fontId="8" fillId="37" borderId="22" xfId="0" applyFont="1" applyFill="1" applyBorder="1" applyAlignment="1" applyProtection="1">
      <alignment/>
      <protection/>
    </xf>
    <xf numFmtId="0" fontId="8" fillId="37" borderId="23" xfId="0" applyFont="1" applyFill="1" applyBorder="1" applyAlignment="1" applyProtection="1">
      <alignment/>
      <protection/>
    </xf>
    <xf numFmtId="0" fontId="5" fillId="0" borderId="66" xfId="0" applyFont="1" applyBorder="1" applyAlignment="1" applyProtection="1">
      <alignment horizontal="center" vertical="center" textRotation="90"/>
      <protection/>
    </xf>
    <xf numFmtId="0" fontId="5" fillId="0" borderId="67" xfId="0" applyFont="1" applyBorder="1" applyAlignment="1" applyProtection="1">
      <alignment horizontal="center" vertical="center" textRotation="90"/>
      <protection/>
    </xf>
    <xf numFmtId="0" fontId="5" fillId="0" borderId="45" xfId="0" applyFont="1" applyBorder="1" applyAlignment="1" applyProtection="1">
      <alignment horizontal="center" vertical="center" textRotation="90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68" xfId="0" applyFont="1" applyBorder="1" applyAlignment="1" applyProtection="1">
      <alignment vertical="center"/>
      <protection/>
    </xf>
    <xf numFmtId="0" fontId="11" fillId="0" borderId="66" xfId="0" applyFont="1" applyBorder="1" applyAlignment="1" applyProtection="1">
      <alignment horizontal="center" vertical="center" textRotation="90" wrapText="1"/>
      <protection/>
    </xf>
    <xf numFmtId="0" fontId="11" fillId="0" borderId="45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10" fillId="0" borderId="69" xfId="0" applyFont="1" applyBorder="1" applyAlignment="1" applyProtection="1">
      <alignment vertical="center"/>
      <protection/>
    </xf>
    <xf numFmtId="0" fontId="11" fillId="0" borderId="70" xfId="0" applyFont="1" applyBorder="1" applyAlignment="1" applyProtection="1">
      <alignment horizontal="left" vertical="center"/>
      <protection/>
    </xf>
    <xf numFmtId="0" fontId="11" fillId="0" borderId="71" xfId="0" applyFont="1" applyBorder="1" applyAlignment="1" applyProtection="1">
      <alignment horizontal="left" vertical="center"/>
      <protection/>
    </xf>
    <xf numFmtId="0" fontId="11" fillId="0" borderId="72" xfId="0" applyFont="1" applyBorder="1" applyAlignment="1" applyProtection="1">
      <alignment horizontal="left" vertical="center"/>
      <protection/>
    </xf>
    <xf numFmtId="0" fontId="11" fillId="0" borderId="73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2" fontId="16" fillId="37" borderId="21" xfId="0" applyNumberFormat="1" applyFont="1" applyFill="1" applyBorder="1" applyAlignment="1" applyProtection="1">
      <alignment horizontal="right"/>
      <protection/>
    </xf>
    <xf numFmtId="2" fontId="16" fillId="37" borderId="22" xfId="0" applyNumberFormat="1" applyFont="1" applyFill="1" applyBorder="1" applyAlignment="1" applyProtection="1">
      <alignment horizontal="right"/>
      <protection/>
    </xf>
    <xf numFmtId="2" fontId="16" fillId="37" borderId="23" xfId="0" applyNumberFormat="1" applyFont="1" applyFill="1" applyBorder="1" applyAlignment="1" applyProtection="1">
      <alignment horizontal="right"/>
      <protection/>
    </xf>
    <xf numFmtId="0" fontId="11" fillId="0" borderId="62" xfId="0" applyFont="1" applyBorder="1" applyAlignment="1" applyProtection="1">
      <alignment horizontal="center" vertical="center" textRotation="90"/>
      <protection/>
    </xf>
    <xf numFmtId="0" fontId="11" fillId="0" borderId="63" xfId="0" applyFont="1" applyBorder="1" applyAlignment="1" applyProtection="1">
      <alignment horizontal="center" vertical="center" textRotation="90"/>
      <protection/>
    </xf>
    <xf numFmtId="0" fontId="11" fillId="0" borderId="64" xfId="0" applyFont="1" applyBorder="1" applyAlignment="1" applyProtection="1">
      <alignment horizontal="center" vertical="center" textRotation="90"/>
      <protection/>
    </xf>
    <xf numFmtId="0" fontId="11" fillId="0" borderId="67" xfId="0" applyFont="1" applyBorder="1" applyAlignment="1" applyProtection="1">
      <alignment horizontal="center" vertical="center" textRotation="90" wrapText="1"/>
      <protection/>
    </xf>
    <xf numFmtId="189" fontId="12" fillId="33" borderId="22" xfId="0" applyNumberFormat="1" applyFont="1" applyFill="1" applyBorder="1" applyAlignment="1" applyProtection="1">
      <alignment horizontal="right"/>
      <protection locked="0"/>
    </xf>
    <xf numFmtId="189" fontId="12" fillId="33" borderId="23" xfId="0" applyNumberFormat="1" applyFont="1" applyFill="1" applyBorder="1" applyAlignment="1" applyProtection="1">
      <alignment horizontal="right"/>
      <protection locked="0"/>
    </xf>
    <xf numFmtId="0" fontId="15" fillId="33" borderId="22" xfId="0" applyFont="1" applyFill="1" applyBorder="1" applyAlignment="1" applyProtection="1">
      <alignment/>
      <protection locked="0"/>
    </xf>
    <xf numFmtId="0" fontId="15" fillId="33" borderId="23" xfId="0" applyFont="1" applyFill="1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11" fillId="0" borderId="74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1" fillId="0" borderId="74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1" fillId="0" borderId="40" xfId="0" applyFont="1" applyFill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59" xfId="0" applyFont="1" applyBorder="1" applyAlignment="1" applyProtection="1">
      <alignment vertical="center"/>
      <protection/>
    </xf>
    <xf numFmtId="0" fontId="10" fillId="0" borderId="43" xfId="0" applyFont="1" applyBorder="1" applyAlignment="1" applyProtection="1">
      <alignment vertical="center"/>
      <protection/>
    </xf>
    <xf numFmtId="0" fontId="10" fillId="0" borderId="53" xfId="0" applyFont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10" fillId="0" borderId="61" xfId="0" applyFont="1" applyFill="1" applyBorder="1" applyAlignment="1" applyProtection="1">
      <alignment vertical="center"/>
      <protection/>
    </xf>
    <xf numFmtId="0" fontId="10" fillId="0" borderId="49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10" fillId="0" borderId="68" xfId="0" applyFont="1" applyFill="1" applyBorder="1" applyAlignment="1" applyProtection="1">
      <alignment vertical="center"/>
      <protection/>
    </xf>
    <xf numFmtId="0" fontId="10" fillId="0" borderId="53" xfId="0" applyFont="1" applyFill="1" applyBorder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vertical="center"/>
      <protection/>
    </xf>
    <xf numFmtId="0" fontId="10" fillId="0" borderId="69" xfId="0" applyFont="1" applyFill="1" applyBorder="1" applyAlignment="1" applyProtection="1">
      <alignment vertical="center"/>
      <protection/>
    </xf>
    <xf numFmtId="0" fontId="11" fillId="0" borderId="70" xfId="0" applyFont="1" applyFill="1" applyBorder="1" applyAlignment="1" applyProtection="1">
      <alignment vertical="center"/>
      <protection/>
    </xf>
    <xf numFmtId="0" fontId="11" fillId="0" borderId="75" xfId="0" applyFont="1" applyFill="1" applyBorder="1" applyAlignment="1" applyProtection="1">
      <alignment vertical="center"/>
      <protection/>
    </xf>
    <xf numFmtId="0" fontId="11" fillId="0" borderId="50" xfId="0" applyFont="1" applyFill="1" applyBorder="1" applyAlignment="1" applyProtection="1">
      <alignment vertical="center"/>
      <protection/>
    </xf>
    <xf numFmtId="0" fontId="11" fillId="0" borderId="47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10" fillId="0" borderId="59" xfId="0" applyFont="1" applyFill="1" applyBorder="1" applyAlignment="1" applyProtection="1">
      <alignment vertical="center"/>
      <protection/>
    </xf>
    <xf numFmtId="0" fontId="10" fillId="0" borderId="74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4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10" fillId="0" borderId="58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0" fontId="10" fillId="0" borderId="74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75" xfId="0" applyFont="1" applyBorder="1" applyAlignment="1" applyProtection="1">
      <alignment vertical="center"/>
      <protection/>
    </xf>
    <xf numFmtId="0" fontId="11" fillId="0" borderId="71" xfId="0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59" xfId="0" applyFont="1" applyBorder="1" applyAlignment="1" applyProtection="1">
      <alignment horizontal="left" vertical="center"/>
      <protection/>
    </xf>
    <xf numFmtId="0" fontId="11" fillId="0" borderId="75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6" fillId="38" borderId="21" xfId="0" applyFont="1" applyFill="1" applyBorder="1" applyAlignment="1">
      <alignment/>
    </xf>
    <xf numFmtId="0" fontId="16" fillId="38" borderId="22" xfId="0" applyFont="1" applyFill="1" applyBorder="1" applyAlignment="1">
      <alignment/>
    </xf>
    <xf numFmtId="0" fontId="16" fillId="38" borderId="23" xfId="0" applyFont="1" applyFill="1" applyBorder="1" applyAlignment="1">
      <alignment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53" xfId="0" applyFont="1" applyFill="1" applyBorder="1" applyAlignment="1" applyProtection="1">
      <alignment horizontal="left" vertical="center"/>
      <protection/>
    </xf>
    <xf numFmtId="0" fontId="10" fillId="0" borderId="69" xfId="0" applyFont="1" applyFill="1" applyBorder="1" applyAlignment="1" applyProtection="1">
      <alignment horizontal="left" vertical="center"/>
      <protection/>
    </xf>
    <xf numFmtId="2" fontId="16" fillId="36" borderId="21" xfId="0" applyNumberFormat="1" applyFont="1" applyFill="1" applyBorder="1" applyAlignment="1" applyProtection="1">
      <alignment horizontal="right"/>
      <protection/>
    </xf>
    <xf numFmtId="2" fontId="16" fillId="36" borderId="22" xfId="0" applyNumberFormat="1" applyFont="1" applyFill="1" applyBorder="1" applyAlignment="1" applyProtection="1">
      <alignment horizontal="right"/>
      <protection/>
    </xf>
    <xf numFmtId="2" fontId="16" fillId="36" borderId="23" xfId="0" applyNumberFormat="1" applyFont="1" applyFill="1" applyBorder="1" applyAlignment="1" applyProtection="1">
      <alignment horizontal="right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horizontal="left" vertical="center"/>
      <protection/>
    </xf>
    <xf numFmtId="0" fontId="10" fillId="0" borderId="61" xfId="0" applyFont="1" applyFill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right" vertical="center"/>
      <protection/>
    </xf>
    <xf numFmtId="0" fontId="11" fillId="0" borderId="57" xfId="0" applyFont="1" applyBorder="1" applyAlignment="1" applyProtection="1">
      <alignment horizontal="right" vertical="center"/>
      <protection/>
    </xf>
    <xf numFmtId="0" fontId="8" fillId="36" borderId="50" xfId="0" applyFont="1" applyFill="1" applyBorder="1" applyAlignment="1" applyProtection="1">
      <alignment/>
      <protection/>
    </xf>
    <xf numFmtId="0" fontId="8" fillId="36" borderId="47" xfId="0" applyFont="1" applyFill="1" applyBorder="1" applyAlignment="1" applyProtection="1">
      <alignment/>
      <protection/>
    </xf>
    <xf numFmtId="0" fontId="8" fillId="36" borderId="46" xfId="0" applyFont="1" applyFill="1" applyBorder="1" applyAlignment="1" applyProtection="1">
      <alignment/>
      <protection/>
    </xf>
    <xf numFmtId="189" fontId="5" fillId="33" borderId="22" xfId="0" applyNumberFormat="1" applyFont="1" applyFill="1" applyBorder="1" applyAlignment="1" applyProtection="1">
      <alignment horizontal="right"/>
      <protection locked="0"/>
    </xf>
    <xf numFmtId="189" fontId="5" fillId="33" borderId="23" xfId="0" applyNumberFormat="1" applyFont="1" applyFill="1" applyBorder="1" applyAlignment="1" applyProtection="1">
      <alignment horizontal="right"/>
      <protection locked="0"/>
    </xf>
  </cellXfs>
  <cellStyles count="4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Eingabe" xfId="42"/>
    <cellStyle name="Ergebnis" xfId="43"/>
    <cellStyle name="Erklärender Text" xfId="44"/>
    <cellStyle name="Gut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22</xdr:row>
      <xdr:rowOff>28575</xdr:rowOff>
    </xdr:from>
    <xdr:to>
      <xdr:col>6</xdr:col>
      <xdr:colOff>133350</xdr:colOff>
      <xdr:row>22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600325" y="35528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152400</xdr:colOff>
      <xdr:row>22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2571750" y="35433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28575</xdr:rowOff>
    </xdr:from>
    <xdr:to>
      <xdr:col>6</xdr:col>
      <xdr:colOff>133350</xdr:colOff>
      <xdr:row>18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0325" y="28384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19050</xdr:rowOff>
    </xdr:from>
    <xdr:to>
      <xdr:col>6</xdr:col>
      <xdr:colOff>152400</xdr:colOff>
      <xdr:row>18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2571750" y="282892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23</xdr:row>
      <xdr:rowOff>28575</xdr:rowOff>
    </xdr:from>
    <xdr:to>
      <xdr:col>6</xdr:col>
      <xdr:colOff>133350</xdr:colOff>
      <xdr:row>23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590800" y="39338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152400</xdr:colOff>
      <xdr:row>23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2562225" y="39243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28575</xdr:rowOff>
    </xdr:from>
    <xdr:to>
      <xdr:col>6</xdr:col>
      <xdr:colOff>133350</xdr:colOff>
      <xdr:row>19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590800" y="30956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</xdr:rowOff>
    </xdr:from>
    <xdr:to>
      <xdr:col>6</xdr:col>
      <xdr:colOff>152400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2562225" y="30861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23</xdr:row>
      <xdr:rowOff>28575</xdr:rowOff>
    </xdr:from>
    <xdr:to>
      <xdr:col>6</xdr:col>
      <xdr:colOff>133350</xdr:colOff>
      <xdr:row>23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628900" y="388620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152400</xdr:colOff>
      <xdr:row>23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2600325" y="387667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28575</xdr:rowOff>
    </xdr:from>
    <xdr:to>
      <xdr:col>6</xdr:col>
      <xdr:colOff>133350</xdr:colOff>
      <xdr:row>19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28900" y="31527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</xdr:rowOff>
    </xdr:from>
    <xdr:to>
      <xdr:col>6</xdr:col>
      <xdr:colOff>152400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2600325" y="31432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showGridLines="0" tabSelected="1" zoomScalePageLayoutView="0" workbookViewId="0" topLeftCell="A1">
      <selection activeCell="A1" sqref="A1:L1"/>
    </sheetView>
  </sheetViews>
  <sheetFormatPr defaultColWidth="11.57421875" defaultRowHeight="12.75"/>
  <cols>
    <col min="1" max="1" width="2.7109375" style="2" customWidth="1"/>
    <col min="2" max="2" width="4.28125" style="2" customWidth="1"/>
    <col min="3" max="3" width="19.28125" style="2" customWidth="1"/>
    <col min="4" max="4" width="6.57421875" style="2" customWidth="1"/>
    <col min="5" max="5" width="3.140625" style="2" customWidth="1"/>
    <col min="6" max="6" width="2.28125" style="2" customWidth="1"/>
    <col min="7" max="7" width="8.28125" style="2" customWidth="1"/>
    <col min="8" max="8" width="4.8515625" style="2" customWidth="1"/>
    <col min="9" max="9" width="3.00390625" style="2" customWidth="1"/>
    <col min="10" max="10" width="8.28125" style="2" customWidth="1"/>
    <col min="11" max="11" width="5.00390625" style="2" customWidth="1"/>
    <col min="12" max="12" width="2.421875" style="2" customWidth="1"/>
    <col min="13" max="13" width="6.8515625" style="2" customWidth="1"/>
    <col min="14" max="14" width="4.140625" style="2" customWidth="1"/>
    <col min="15" max="15" width="2.28125" style="2" customWidth="1"/>
    <col min="16" max="16" width="8.140625" style="2" customWidth="1"/>
    <col min="17" max="17" width="6.57421875" style="2" customWidth="1"/>
    <col min="18" max="18" width="3.57421875" style="4" customWidth="1"/>
    <col min="19" max="19" width="8.421875" style="2" hidden="1" customWidth="1"/>
    <col min="20" max="16384" width="11.57421875" style="2" customWidth="1"/>
  </cols>
  <sheetData>
    <row r="1" spans="1:18" s="5" customFormat="1" ht="17.25" customHeight="1" thickBot="1">
      <c r="A1" s="317" t="s">
        <v>100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  <c r="M1" s="337" t="s">
        <v>10</v>
      </c>
      <c r="N1" s="338"/>
      <c r="O1" s="338"/>
      <c r="P1" s="338"/>
      <c r="Q1" s="338"/>
      <c r="R1" s="339"/>
    </row>
    <row r="2" spans="1:18" s="5" customFormat="1" ht="5.2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  <c r="N2" s="31"/>
      <c r="O2" s="33"/>
      <c r="P2" s="31"/>
      <c r="Q2" s="31"/>
      <c r="R2" s="31"/>
    </row>
    <row r="3" spans="1:18" s="27" customFormat="1" ht="15.75" thickBot="1">
      <c r="A3" s="354" t="s">
        <v>83</v>
      </c>
      <c r="B3" s="355"/>
      <c r="C3" s="355"/>
      <c r="D3" s="346"/>
      <c r="E3" s="346"/>
      <c r="F3" s="346"/>
      <c r="G3" s="346"/>
      <c r="H3" s="346"/>
      <c r="I3" s="346"/>
      <c r="J3" s="346"/>
      <c r="K3" s="347"/>
      <c r="L3" s="36"/>
      <c r="M3" s="36"/>
      <c r="N3" s="356" t="s">
        <v>11</v>
      </c>
      <c r="O3" s="357"/>
      <c r="P3" s="357"/>
      <c r="Q3" s="344"/>
      <c r="R3" s="345"/>
    </row>
    <row r="4" spans="1:18" s="27" customFormat="1" ht="15.75" thickBot="1">
      <c r="A4" s="34" t="s">
        <v>12</v>
      </c>
      <c r="B4" s="35"/>
      <c r="C4" s="35"/>
      <c r="D4" s="346"/>
      <c r="E4" s="346"/>
      <c r="F4" s="346"/>
      <c r="G4" s="346"/>
      <c r="H4" s="346"/>
      <c r="I4" s="346"/>
      <c r="J4" s="346"/>
      <c r="K4" s="347"/>
      <c r="L4" s="36"/>
      <c r="M4" s="36"/>
      <c r="N4" s="356" t="s">
        <v>84</v>
      </c>
      <c r="O4" s="357"/>
      <c r="P4" s="357"/>
      <c r="Q4" s="344"/>
      <c r="R4" s="345"/>
    </row>
    <row r="5" spans="1:18" s="1" customFormat="1" ht="6" customHeight="1" thickBot="1">
      <c r="A5" s="37"/>
      <c r="B5" s="37"/>
      <c r="C5" s="37"/>
      <c r="D5" s="37"/>
      <c r="E5" s="37"/>
      <c r="F5" s="37"/>
      <c r="G5" s="38"/>
      <c r="H5" s="38"/>
      <c r="I5" s="38"/>
      <c r="J5" s="38"/>
      <c r="K5" s="38"/>
      <c r="L5" s="39"/>
      <c r="M5" s="38"/>
      <c r="N5" s="40"/>
      <c r="O5" s="40"/>
      <c r="P5" s="38"/>
      <c r="Q5" s="40"/>
      <c r="R5" s="38"/>
    </row>
    <row r="6" spans="1:18" s="7" customFormat="1" ht="12" customHeight="1" thickBot="1">
      <c r="A6" s="348" t="s">
        <v>104</v>
      </c>
      <c r="B6" s="349"/>
      <c r="C6" s="349"/>
      <c r="D6" s="349"/>
      <c r="E6" s="349"/>
      <c r="F6" s="350"/>
      <c r="G6" s="41" t="s">
        <v>94</v>
      </c>
      <c r="H6" s="29"/>
      <c r="I6" s="42" t="s">
        <v>1</v>
      </c>
      <c r="J6" s="41" t="s">
        <v>13</v>
      </c>
      <c r="K6" s="29"/>
      <c r="L6" s="43" t="s">
        <v>1</v>
      </c>
      <c r="M6" s="44"/>
      <c r="N6" s="45"/>
      <c r="O6" s="46"/>
      <c r="P6" s="44" t="s">
        <v>14</v>
      </c>
      <c r="Q6" s="262">
        <f>H6*K6</f>
        <v>0</v>
      </c>
      <c r="R6" s="285" t="s">
        <v>0</v>
      </c>
    </row>
    <row r="7" spans="1:18" s="1" customFormat="1" ht="3.75" customHeight="1" thickBot="1">
      <c r="A7" s="49"/>
      <c r="B7" s="49"/>
      <c r="C7" s="49"/>
      <c r="D7" s="49"/>
      <c r="E7" s="222"/>
      <c r="F7" s="49"/>
      <c r="G7" s="49"/>
      <c r="H7" s="50"/>
      <c r="I7" s="51"/>
      <c r="J7" s="52"/>
      <c r="K7" s="52"/>
      <c r="L7" s="53"/>
      <c r="M7" s="49"/>
      <c r="N7" s="54"/>
      <c r="O7" s="54"/>
      <c r="P7" s="55"/>
      <c r="Q7" s="263"/>
      <c r="R7" s="286"/>
    </row>
    <row r="8" spans="1:18" s="1" customFormat="1" ht="13.5" customHeight="1">
      <c r="A8" s="308" t="s">
        <v>41</v>
      </c>
      <c r="B8" s="311" t="s">
        <v>53</v>
      </c>
      <c r="C8" s="56" t="s">
        <v>16</v>
      </c>
      <c r="D8" s="57" t="s">
        <v>28</v>
      </c>
      <c r="E8" s="9"/>
      <c r="F8" s="58" t="s">
        <v>2</v>
      </c>
      <c r="G8" s="59" t="s">
        <v>94</v>
      </c>
      <c r="H8" s="21"/>
      <c r="I8" s="60" t="s">
        <v>1</v>
      </c>
      <c r="J8" s="59" t="s">
        <v>13</v>
      </c>
      <c r="K8" s="21"/>
      <c r="L8" s="60" t="s">
        <v>1</v>
      </c>
      <c r="M8" s="57" t="s">
        <v>102</v>
      </c>
      <c r="N8" s="9"/>
      <c r="O8" s="60" t="s">
        <v>2</v>
      </c>
      <c r="P8" s="61" t="s">
        <v>14</v>
      </c>
      <c r="Q8" s="259">
        <f aca="true" t="shared" si="0" ref="Q8:Q15">E8*H8*K8*N8</f>
        <v>0</v>
      </c>
      <c r="R8" s="287" t="s">
        <v>0</v>
      </c>
    </row>
    <row r="9" spans="1:18" s="1" customFormat="1" ht="13.5" customHeight="1">
      <c r="A9" s="309"/>
      <c r="B9" s="312"/>
      <c r="C9" s="64" t="s">
        <v>20</v>
      </c>
      <c r="D9" s="8" t="s">
        <v>28</v>
      </c>
      <c r="E9" s="10"/>
      <c r="F9" s="65" t="s">
        <v>2</v>
      </c>
      <c r="G9" s="66" t="s">
        <v>94</v>
      </c>
      <c r="H9" s="67">
        <f>H8/2</f>
        <v>0</v>
      </c>
      <c r="I9" s="68" t="s">
        <v>1</v>
      </c>
      <c r="J9" s="66" t="s">
        <v>13</v>
      </c>
      <c r="K9" s="28"/>
      <c r="L9" s="69" t="s">
        <v>1</v>
      </c>
      <c r="M9" s="70" t="s">
        <v>102</v>
      </c>
      <c r="N9" s="13"/>
      <c r="O9" s="69" t="s">
        <v>2</v>
      </c>
      <c r="P9" s="71" t="s">
        <v>14</v>
      </c>
      <c r="Q9" s="264">
        <f t="shared" si="0"/>
        <v>0</v>
      </c>
      <c r="R9" s="288" t="s">
        <v>0</v>
      </c>
    </row>
    <row r="10" spans="1:18" s="1" customFormat="1" ht="13.5" customHeight="1">
      <c r="A10" s="309"/>
      <c r="B10" s="312"/>
      <c r="C10" s="74" t="s">
        <v>71</v>
      </c>
      <c r="D10" s="8" t="s">
        <v>28</v>
      </c>
      <c r="E10" s="10"/>
      <c r="F10" s="65" t="s">
        <v>2</v>
      </c>
      <c r="G10" s="66" t="s">
        <v>94</v>
      </c>
      <c r="H10" s="22"/>
      <c r="I10" s="68" t="s">
        <v>1</v>
      </c>
      <c r="J10" s="66" t="s">
        <v>13</v>
      </c>
      <c r="K10" s="28"/>
      <c r="L10" s="69" t="s">
        <v>1</v>
      </c>
      <c r="M10" s="70" t="s">
        <v>102</v>
      </c>
      <c r="N10" s="13"/>
      <c r="O10" s="69" t="s">
        <v>2</v>
      </c>
      <c r="P10" s="71" t="s">
        <v>14</v>
      </c>
      <c r="Q10" s="264">
        <f t="shared" si="0"/>
        <v>0</v>
      </c>
      <c r="R10" s="288" t="s">
        <v>0</v>
      </c>
    </row>
    <row r="11" spans="1:18" s="1" customFormat="1" ht="13.5" customHeight="1">
      <c r="A11" s="309"/>
      <c r="B11" s="312"/>
      <c r="C11" s="75" t="s">
        <v>19</v>
      </c>
      <c r="D11" s="8" t="s">
        <v>28</v>
      </c>
      <c r="E11" s="10"/>
      <c r="F11" s="65" t="s">
        <v>2</v>
      </c>
      <c r="G11" s="66" t="s">
        <v>94</v>
      </c>
      <c r="H11" s="22"/>
      <c r="I11" s="68" t="s">
        <v>1</v>
      </c>
      <c r="J11" s="66" t="s">
        <v>13</v>
      </c>
      <c r="K11" s="28"/>
      <c r="L11" s="69" t="s">
        <v>1</v>
      </c>
      <c r="M11" s="70" t="s">
        <v>102</v>
      </c>
      <c r="N11" s="13"/>
      <c r="O11" s="69" t="s">
        <v>2</v>
      </c>
      <c r="P11" s="71" t="s">
        <v>14</v>
      </c>
      <c r="Q11" s="264">
        <f t="shared" si="0"/>
        <v>0</v>
      </c>
      <c r="R11" s="288" t="s">
        <v>0</v>
      </c>
    </row>
    <row r="12" spans="1:18" s="1" customFormat="1" ht="13.5" customHeight="1">
      <c r="A12" s="309"/>
      <c r="B12" s="312"/>
      <c r="C12" s="76" t="s">
        <v>18</v>
      </c>
      <c r="D12" s="76" t="s">
        <v>28</v>
      </c>
      <c r="E12" s="13"/>
      <c r="F12" s="77" t="s">
        <v>2</v>
      </c>
      <c r="G12" s="66" t="s">
        <v>94</v>
      </c>
      <c r="H12" s="22"/>
      <c r="I12" s="68" t="s">
        <v>1</v>
      </c>
      <c r="J12" s="66" t="s">
        <v>13</v>
      </c>
      <c r="K12" s="28"/>
      <c r="L12" s="69" t="s">
        <v>1</v>
      </c>
      <c r="M12" s="70" t="s">
        <v>102</v>
      </c>
      <c r="N12" s="13"/>
      <c r="O12" s="69" t="s">
        <v>2</v>
      </c>
      <c r="P12" s="71" t="s">
        <v>14</v>
      </c>
      <c r="Q12" s="265">
        <f t="shared" si="0"/>
        <v>0</v>
      </c>
      <c r="R12" s="288" t="s">
        <v>0</v>
      </c>
    </row>
    <row r="13" spans="1:18" s="1" customFormat="1" ht="12.75">
      <c r="A13" s="309"/>
      <c r="B13" s="312"/>
      <c r="C13" s="79" t="s">
        <v>24</v>
      </c>
      <c r="D13" s="80" t="s">
        <v>47</v>
      </c>
      <c r="E13" s="12"/>
      <c r="F13" s="81" t="s">
        <v>2</v>
      </c>
      <c r="G13" s="82" t="s">
        <v>94</v>
      </c>
      <c r="H13" s="15"/>
      <c r="I13" s="83" t="s">
        <v>1</v>
      </c>
      <c r="J13" s="82" t="s">
        <v>13</v>
      </c>
      <c r="K13" s="15"/>
      <c r="L13" s="83" t="s">
        <v>1</v>
      </c>
      <c r="M13" s="80" t="s">
        <v>102</v>
      </c>
      <c r="N13" s="12"/>
      <c r="O13" s="83" t="s">
        <v>2</v>
      </c>
      <c r="P13" s="84" t="s">
        <v>14</v>
      </c>
      <c r="Q13" s="266">
        <f t="shared" si="0"/>
        <v>0</v>
      </c>
      <c r="R13" s="289" t="s">
        <v>0</v>
      </c>
    </row>
    <row r="14" spans="1:18" s="1" customFormat="1" ht="12.75">
      <c r="A14" s="309"/>
      <c r="B14" s="312"/>
      <c r="C14" s="79" t="s">
        <v>23</v>
      </c>
      <c r="D14" s="70" t="s">
        <v>47</v>
      </c>
      <c r="E14" s="13"/>
      <c r="F14" s="77" t="s">
        <v>2</v>
      </c>
      <c r="G14" s="66" t="s">
        <v>94</v>
      </c>
      <c r="H14" s="22"/>
      <c r="I14" s="69" t="s">
        <v>1</v>
      </c>
      <c r="J14" s="66" t="s">
        <v>13</v>
      </c>
      <c r="K14" s="22"/>
      <c r="L14" s="69" t="s">
        <v>1</v>
      </c>
      <c r="M14" s="70" t="s">
        <v>102</v>
      </c>
      <c r="N14" s="13"/>
      <c r="O14" s="69" t="s">
        <v>2</v>
      </c>
      <c r="P14" s="71" t="s">
        <v>14</v>
      </c>
      <c r="Q14" s="260">
        <f t="shared" si="0"/>
        <v>0</v>
      </c>
      <c r="R14" s="290" t="s">
        <v>0</v>
      </c>
    </row>
    <row r="15" spans="1:18" s="1" customFormat="1" ht="13.5" thickBot="1">
      <c r="A15" s="309"/>
      <c r="B15" s="312"/>
      <c r="C15" s="89" t="s">
        <v>22</v>
      </c>
      <c r="D15" s="90" t="s">
        <v>47</v>
      </c>
      <c r="E15" s="11"/>
      <c r="F15" s="91" t="s">
        <v>2</v>
      </c>
      <c r="G15" s="92" t="s">
        <v>94</v>
      </c>
      <c r="H15" s="16"/>
      <c r="I15" s="93" t="s">
        <v>1</v>
      </c>
      <c r="J15" s="92" t="s">
        <v>13</v>
      </c>
      <c r="K15" s="16"/>
      <c r="L15" s="93" t="s">
        <v>1</v>
      </c>
      <c r="M15" s="90" t="s">
        <v>102</v>
      </c>
      <c r="N15" s="11"/>
      <c r="O15" s="93" t="s">
        <v>2</v>
      </c>
      <c r="P15" s="94" t="s">
        <v>14</v>
      </c>
      <c r="Q15" s="267">
        <f t="shared" si="0"/>
        <v>0</v>
      </c>
      <c r="R15" s="291" t="s">
        <v>0</v>
      </c>
    </row>
    <row r="16" spans="1:18" s="1" customFormat="1" ht="11.25" customHeight="1" thickBot="1">
      <c r="A16" s="309"/>
      <c r="B16" s="313"/>
      <c r="C16" s="351" t="s">
        <v>101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3"/>
      <c r="Q16" s="268">
        <f>SUM(Q8:Q15)</f>
        <v>0</v>
      </c>
      <c r="R16" s="292" t="s">
        <v>0</v>
      </c>
    </row>
    <row r="17" spans="1:18" s="1" customFormat="1" ht="13.5" customHeight="1">
      <c r="A17" s="309"/>
      <c r="B17" s="311" t="s">
        <v>32</v>
      </c>
      <c r="C17" s="57" t="s">
        <v>25</v>
      </c>
      <c r="D17" s="56" t="s">
        <v>28</v>
      </c>
      <c r="E17" s="9"/>
      <c r="F17" s="58" t="s">
        <v>2</v>
      </c>
      <c r="G17" s="59" t="s">
        <v>40</v>
      </c>
      <c r="H17" s="17"/>
      <c r="I17" s="60" t="s">
        <v>2</v>
      </c>
      <c r="J17" s="82" t="s">
        <v>13</v>
      </c>
      <c r="K17" s="24"/>
      <c r="L17" s="60" t="s">
        <v>1</v>
      </c>
      <c r="M17" s="59" t="s">
        <v>27</v>
      </c>
      <c r="N17" s="9"/>
      <c r="O17" s="60" t="s">
        <v>2</v>
      </c>
      <c r="P17" s="102" t="s">
        <v>65</v>
      </c>
      <c r="Q17" s="103">
        <f>E17*H17*K17*N17</f>
        <v>0</v>
      </c>
      <c r="R17" s="104" t="s">
        <v>2</v>
      </c>
    </row>
    <row r="18" spans="1:18" s="1" customFormat="1" ht="14.25" customHeight="1">
      <c r="A18" s="309"/>
      <c r="B18" s="312"/>
      <c r="C18" s="70" t="s">
        <v>26</v>
      </c>
      <c r="D18" s="76" t="s">
        <v>28</v>
      </c>
      <c r="E18" s="13"/>
      <c r="F18" s="77" t="s">
        <v>2</v>
      </c>
      <c r="G18" s="66" t="s">
        <v>38</v>
      </c>
      <c r="H18" s="20"/>
      <c r="I18" s="69" t="s">
        <v>2</v>
      </c>
      <c r="J18" s="66" t="s">
        <v>13</v>
      </c>
      <c r="K18" s="28"/>
      <c r="L18" s="69" t="s">
        <v>1</v>
      </c>
      <c r="M18" s="66" t="s">
        <v>27</v>
      </c>
      <c r="N18" s="13"/>
      <c r="O18" s="69" t="s">
        <v>2</v>
      </c>
      <c r="P18" s="227" t="s">
        <v>65</v>
      </c>
      <c r="Q18" s="166">
        <f>E18*H18*K18*N18</f>
        <v>0</v>
      </c>
      <c r="R18" s="117" t="s">
        <v>2</v>
      </c>
    </row>
    <row r="19" spans="1:18" s="1" customFormat="1" ht="15.75" customHeight="1" thickBot="1">
      <c r="A19" s="309"/>
      <c r="B19" s="312"/>
      <c r="C19" s="105" t="s">
        <v>86</v>
      </c>
      <c r="D19" s="89" t="s">
        <v>28</v>
      </c>
      <c r="E19" s="14"/>
      <c r="F19" s="106" t="s">
        <v>2</v>
      </c>
      <c r="G19" s="107" t="s">
        <v>31</v>
      </c>
      <c r="H19" s="25"/>
      <c r="I19" s="118" t="s">
        <v>1</v>
      </c>
      <c r="J19" s="107" t="s">
        <v>29</v>
      </c>
      <c r="K19" s="254">
        <f>H19*PI()</f>
        <v>0</v>
      </c>
      <c r="L19" s="118" t="s">
        <v>1</v>
      </c>
      <c r="M19" s="107" t="s">
        <v>108</v>
      </c>
      <c r="N19" s="14"/>
      <c r="O19" s="118" t="s">
        <v>2</v>
      </c>
      <c r="P19" s="119" t="s">
        <v>13</v>
      </c>
      <c r="Q19" s="120">
        <f>E19*K19*N19</f>
        <v>0</v>
      </c>
      <c r="R19" s="109" t="s">
        <v>1</v>
      </c>
    </row>
    <row r="20" spans="1:18" s="1" customFormat="1" ht="13.5" customHeight="1" thickBot="1">
      <c r="A20" s="309"/>
      <c r="B20" s="313"/>
      <c r="C20" s="351" t="s">
        <v>67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3"/>
      <c r="Q20" s="113">
        <f>Q17+Q19</f>
        <v>0</v>
      </c>
      <c r="R20" s="114" t="s">
        <v>85</v>
      </c>
    </row>
    <row r="21" spans="1:18" s="1" customFormat="1" ht="15.75" customHeight="1">
      <c r="A21" s="309"/>
      <c r="B21" s="311" t="s">
        <v>96</v>
      </c>
      <c r="C21" s="307" t="s">
        <v>97</v>
      </c>
      <c r="D21" s="79" t="s">
        <v>28</v>
      </c>
      <c r="E21" s="12"/>
      <c r="F21" s="81" t="s">
        <v>2</v>
      </c>
      <c r="G21" s="82" t="s">
        <v>75</v>
      </c>
      <c r="H21" s="19"/>
      <c r="I21" s="83" t="s">
        <v>2</v>
      </c>
      <c r="J21" s="82" t="s">
        <v>39</v>
      </c>
      <c r="K21" s="15"/>
      <c r="L21" s="83" t="s">
        <v>1</v>
      </c>
      <c r="M21" s="82" t="s">
        <v>30</v>
      </c>
      <c r="N21" s="19"/>
      <c r="O21" s="83" t="s">
        <v>2</v>
      </c>
      <c r="P21" s="115" t="s">
        <v>13</v>
      </c>
      <c r="Q21" s="62">
        <f>E21*K21*N21</f>
        <v>0</v>
      </c>
      <c r="R21" s="104" t="s">
        <v>1</v>
      </c>
    </row>
    <row r="22" spans="1:18" s="1" customFormat="1" ht="11.25" customHeight="1">
      <c r="A22" s="309"/>
      <c r="B22" s="312"/>
      <c r="C22" s="80" t="s">
        <v>98</v>
      </c>
      <c r="D22" s="76" t="s">
        <v>28</v>
      </c>
      <c r="E22" s="13"/>
      <c r="F22" s="77" t="s">
        <v>2</v>
      </c>
      <c r="G22" s="66" t="s">
        <v>75</v>
      </c>
      <c r="H22" s="20"/>
      <c r="I22" s="69" t="s">
        <v>2</v>
      </c>
      <c r="J22" s="66" t="s">
        <v>39</v>
      </c>
      <c r="K22" s="22"/>
      <c r="L22" s="69" t="s">
        <v>1</v>
      </c>
      <c r="M22" s="66" t="s">
        <v>30</v>
      </c>
      <c r="N22" s="20"/>
      <c r="O22" s="69" t="s">
        <v>2</v>
      </c>
      <c r="P22" s="116" t="s">
        <v>13</v>
      </c>
      <c r="Q22" s="87">
        <f>E22*K22*N22</f>
        <v>0</v>
      </c>
      <c r="R22" s="117" t="s">
        <v>1</v>
      </c>
    </row>
    <row r="23" spans="1:18" s="1" customFormat="1" ht="14.25" customHeight="1" thickBot="1">
      <c r="A23" s="309"/>
      <c r="B23" s="312"/>
      <c r="C23" s="105" t="s">
        <v>99</v>
      </c>
      <c r="D23" s="89" t="s">
        <v>28</v>
      </c>
      <c r="E23" s="14"/>
      <c r="F23" s="106" t="s">
        <v>2</v>
      </c>
      <c r="G23" s="107" t="s">
        <v>31</v>
      </c>
      <c r="H23" s="23"/>
      <c r="I23" s="118" t="s">
        <v>1</v>
      </c>
      <c r="J23" s="107" t="s">
        <v>29</v>
      </c>
      <c r="K23" s="254">
        <f>H23*PI()</f>
        <v>0</v>
      </c>
      <c r="L23" s="118" t="s">
        <v>1</v>
      </c>
      <c r="M23" s="107" t="s">
        <v>108</v>
      </c>
      <c r="N23" s="25"/>
      <c r="O23" s="118" t="s">
        <v>2</v>
      </c>
      <c r="P23" s="119" t="s">
        <v>13</v>
      </c>
      <c r="Q23" s="120">
        <f>E23*K23*N23</f>
        <v>0</v>
      </c>
      <c r="R23" s="109" t="s">
        <v>1</v>
      </c>
    </row>
    <row r="24" spans="1:18" s="1" customFormat="1" ht="15" customHeight="1" thickBot="1">
      <c r="A24" s="309"/>
      <c r="B24" s="313"/>
      <c r="C24" s="351" t="s">
        <v>95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122">
        <f>SUM(Q21:Q23)</f>
        <v>0</v>
      </c>
      <c r="R24" s="123" t="s">
        <v>1</v>
      </c>
    </row>
    <row r="25" spans="1:18" s="1" customFormat="1" ht="12.75" customHeight="1">
      <c r="A25" s="309"/>
      <c r="B25" s="320" t="s">
        <v>34</v>
      </c>
      <c r="C25" s="56" t="s">
        <v>36</v>
      </c>
      <c r="D25" s="79" t="s">
        <v>28</v>
      </c>
      <c r="E25" s="12"/>
      <c r="F25" s="81" t="s">
        <v>2</v>
      </c>
      <c r="G25" s="82" t="s">
        <v>72</v>
      </c>
      <c r="H25" s="19"/>
      <c r="I25" s="83" t="s">
        <v>2</v>
      </c>
      <c r="J25" s="82" t="s">
        <v>39</v>
      </c>
      <c r="K25" s="15"/>
      <c r="L25" s="83" t="s">
        <v>1</v>
      </c>
      <c r="M25" s="57" t="s">
        <v>102</v>
      </c>
      <c r="N25" s="9"/>
      <c r="O25" s="60" t="s">
        <v>2</v>
      </c>
      <c r="P25" s="124" t="s">
        <v>13</v>
      </c>
      <c r="Q25" s="85">
        <f>E25*H25*K25*N25</f>
        <v>0</v>
      </c>
      <c r="R25" s="125" t="s">
        <v>1</v>
      </c>
    </row>
    <row r="26" spans="1:18" s="1" customFormat="1" ht="13.5" customHeight="1">
      <c r="A26" s="309"/>
      <c r="B26" s="321"/>
      <c r="C26" s="76" t="s">
        <v>35</v>
      </c>
      <c r="D26" s="76" t="s">
        <v>28</v>
      </c>
      <c r="E26" s="13"/>
      <c r="F26" s="77" t="s">
        <v>2</v>
      </c>
      <c r="G26" s="66" t="s">
        <v>72</v>
      </c>
      <c r="H26" s="20"/>
      <c r="I26" s="69" t="s">
        <v>2</v>
      </c>
      <c r="J26" s="82" t="s">
        <v>39</v>
      </c>
      <c r="K26" s="15"/>
      <c r="L26" s="83" t="s">
        <v>1</v>
      </c>
      <c r="M26" s="70" t="s">
        <v>102</v>
      </c>
      <c r="N26" s="13"/>
      <c r="O26" s="69" t="s">
        <v>2</v>
      </c>
      <c r="P26" s="124" t="s">
        <v>13</v>
      </c>
      <c r="Q26" s="85">
        <f>E26*H26*K26*N26</f>
        <v>0</v>
      </c>
      <c r="R26" s="125" t="s">
        <v>1</v>
      </c>
    </row>
    <row r="27" spans="1:18" s="6" customFormat="1" ht="12" customHeight="1" thickBot="1">
      <c r="A27" s="309"/>
      <c r="B27" s="321"/>
      <c r="C27" s="126" t="s">
        <v>37</v>
      </c>
      <c r="D27" s="89" t="s">
        <v>28</v>
      </c>
      <c r="E27" s="14"/>
      <c r="F27" s="106" t="s">
        <v>2</v>
      </c>
      <c r="G27" s="92" t="s">
        <v>73</v>
      </c>
      <c r="H27" s="18"/>
      <c r="I27" s="93" t="s">
        <v>2</v>
      </c>
      <c r="J27" s="107" t="s">
        <v>39</v>
      </c>
      <c r="K27" s="23"/>
      <c r="L27" s="118" t="s">
        <v>1</v>
      </c>
      <c r="M27" s="70" t="s">
        <v>102</v>
      </c>
      <c r="N27" s="13"/>
      <c r="O27" s="69" t="s">
        <v>2</v>
      </c>
      <c r="P27" s="119" t="s">
        <v>13</v>
      </c>
      <c r="Q27" s="120">
        <f>E27*H27*K27*N27</f>
        <v>0</v>
      </c>
      <c r="R27" s="109" t="s">
        <v>1</v>
      </c>
    </row>
    <row r="28" spans="1:18" s="6" customFormat="1" ht="13.5" customHeight="1" thickBot="1">
      <c r="A28" s="310"/>
      <c r="B28" s="322"/>
      <c r="C28" s="351" t="s">
        <v>68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3"/>
      <c r="Q28" s="120">
        <f>Q25+Q26+Q27</f>
        <v>0</v>
      </c>
      <c r="R28" s="109" t="s">
        <v>1</v>
      </c>
    </row>
    <row r="29" spans="1:18" s="6" customFormat="1" ht="13.5" customHeight="1">
      <c r="A29" s="308" t="s">
        <v>42</v>
      </c>
      <c r="B29" s="326" t="s">
        <v>43</v>
      </c>
      <c r="C29" s="128" t="s">
        <v>8</v>
      </c>
      <c r="D29" s="56" t="s">
        <v>28</v>
      </c>
      <c r="E29" s="9"/>
      <c r="F29" s="58" t="s">
        <v>2</v>
      </c>
      <c r="G29" s="59" t="s">
        <v>94</v>
      </c>
      <c r="H29" s="21"/>
      <c r="I29" s="60" t="s">
        <v>1</v>
      </c>
      <c r="J29" s="59" t="s">
        <v>39</v>
      </c>
      <c r="K29" s="21"/>
      <c r="L29" s="60" t="s">
        <v>1</v>
      </c>
      <c r="M29" s="57" t="s">
        <v>102</v>
      </c>
      <c r="N29" s="26"/>
      <c r="O29" s="60" t="s">
        <v>2</v>
      </c>
      <c r="P29" s="129" t="s">
        <v>14</v>
      </c>
      <c r="Q29" s="259">
        <f>E29*H29*K29*N29</f>
        <v>0</v>
      </c>
      <c r="R29" s="287" t="s">
        <v>0</v>
      </c>
    </row>
    <row r="30" spans="1:18" s="6" customFormat="1" ht="12.75" thickBot="1">
      <c r="A30" s="309"/>
      <c r="B30" s="343"/>
      <c r="C30" s="8" t="s">
        <v>9</v>
      </c>
      <c r="D30" s="76" t="s">
        <v>28</v>
      </c>
      <c r="E30" s="13"/>
      <c r="F30" s="77" t="s">
        <v>2</v>
      </c>
      <c r="G30" s="66" t="s">
        <v>94</v>
      </c>
      <c r="H30" s="22"/>
      <c r="I30" s="69" t="s">
        <v>1</v>
      </c>
      <c r="J30" s="66" t="s">
        <v>39</v>
      </c>
      <c r="K30" s="22"/>
      <c r="L30" s="69" t="s">
        <v>1</v>
      </c>
      <c r="M30" s="70" t="s">
        <v>102</v>
      </c>
      <c r="N30" s="10"/>
      <c r="O30" s="69" t="s">
        <v>2</v>
      </c>
      <c r="P30" s="130" t="s">
        <v>14</v>
      </c>
      <c r="Q30" s="260">
        <f>E30*H30*K30*N30</f>
        <v>0</v>
      </c>
      <c r="R30" s="290" t="s">
        <v>0</v>
      </c>
    </row>
    <row r="31" spans="1:18" s="6" customFormat="1" ht="21.75" customHeight="1" thickBot="1">
      <c r="A31" s="309"/>
      <c r="B31" s="327"/>
      <c r="C31" s="358" t="s">
        <v>69</v>
      </c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60"/>
      <c r="Q31" s="122">
        <f>Q29+Q30</f>
        <v>0</v>
      </c>
      <c r="R31" s="293" t="s">
        <v>0</v>
      </c>
    </row>
    <row r="32" spans="1:18" s="6" customFormat="1" ht="12.75" customHeight="1">
      <c r="A32" s="309"/>
      <c r="B32" s="326" t="s">
        <v>44</v>
      </c>
      <c r="C32" s="128" t="s">
        <v>45</v>
      </c>
      <c r="D32" s="56" t="s">
        <v>28</v>
      </c>
      <c r="E32" s="9"/>
      <c r="F32" s="58" t="s">
        <v>2</v>
      </c>
      <c r="G32" s="59" t="s">
        <v>47</v>
      </c>
      <c r="H32" s="21"/>
      <c r="I32" s="60" t="s">
        <v>2</v>
      </c>
      <c r="J32" s="363"/>
      <c r="K32" s="315"/>
      <c r="L32" s="361"/>
      <c r="M32" s="57" t="s">
        <v>102</v>
      </c>
      <c r="N32" s="26"/>
      <c r="O32" s="60" t="s">
        <v>2</v>
      </c>
      <c r="P32" s="133" t="s">
        <v>65</v>
      </c>
      <c r="Q32" s="103">
        <f>E32*H32*N32</f>
        <v>0</v>
      </c>
      <c r="R32" s="294" t="s">
        <v>2</v>
      </c>
    </row>
    <row r="33" spans="1:18" s="6" customFormat="1" ht="12.75" thickBot="1">
      <c r="A33" s="309"/>
      <c r="B33" s="343"/>
      <c r="C33" s="134" t="s">
        <v>46</v>
      </c>
      <c r="D33" s="89" t="s">
        <v>28</v>
      </c>
      <c r="E33" s="14"/>
      <c r="F33" s="106" t="s">
        <v>2</v>
      </c>
      <c r="G33" s="107" t="s">
        <v>47</v>
      </c>
      <c r="H33" s="23"/>
      <c r="I33" s="118" t="s">
        <v>2</v>
      </c>
      <c r="J33" s="364"/>
      <c r="K33" s="329"/>
      <c r="L33" s="362"/>
      <c r="M33" s="105" t="s">
        <v>102</v>
      </c>
      <c r="N33" s="223"/>
      <c r="O33" s="118" t="s">
        <v>2</v>
      </c>
      <c r="P33" s="135" t="s">
        <v>65</v>
      </c>
      <c r="Q33" s="108">
        <f>E33*H33*N33</f>
        <v>0</v>
      </c>
      <c r="R33" s="295" t="s">
        <v>2</v>
      </c>
    </row>
    <row r="34" spans="1:18" s="6" customFormat="1" ht="12.75" customHeight="1" thickBot="1">
      <c r="A34" s="310"/>
      <c r="B34" s="327"/>
      <c r="C34" s="358" t="s">
        <v>70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60"/>
      <c r="Q34" s="113">
        <f>Q32+Q33</f>
        <v>0</v>
      </c>
      <c r="R34" s="296" t="s">
        <v>2</v>
      </c>
    </row>
    <row r="35" spans="1:18" s="6" customFormat="1" ht="12" customHeight="1">
      <c r="A35" s="340" t="s">
        <v>48</v>
      </c>
      <c r="B35" s="137"/>
      <c r="C35" s="314" t="s">
        <v>49</v>
      </c>
      <c r="D35" s="315"/>
      <c r="E35" s="315"/>
      <c r="F35" s="361"/>
      <c r="G35" s="59" t="s">
        <v>94</v>
      </c>
      <c r="H35" s="21"/>
      <c r="I35" s="60" t="s">
        <v>1</v>
      </c>
      <c r="J35" s="131" t="s">
        <v>13</v>
      </c>
      <c r="K35" s="21"/>
      <c r="L35" s="132" t="s">
        <v>1</v>
      </c>
      <c r="M35" s="138" t="s">
        <v>30</v>
      </c>
      <c r="N35" s="26"/>
      <c r="O35" s="60" t="s">
        <v>2</v>
      </c>
      <c r="P35" s="129" t="s">
        <v>14</v>
      </c>
      <c r="Q35" s="259">
        <f>H35*K35*N35</f>
        <v>0</v>
      </c>
      <c r="R35" s="287" t="s">
        <v>0</v>
      </c>
    </row>
    <row r="36" spans="1:18" s="6" customFormat="1" ht="12" customHeight="1" thickBot="1">
      <c r="A36" s="341"/>
      <c r="B36" s="137"/>
      <c r="C36" s="328" t="s">
        <v>50</v>
      </c>
      <c r="D36" s="329"/>
      <c r="E36" s="329"/>
      <c r="F36" s="362"/>
      <c r="G36" s="107" t="s">
        <v>94</v>
      </c>
      <c r="H36" s="23"/>
      <c r="I36" s="118" t="s">
        <v>1</v>
      </c>
      <c r="J36" s="107" t="s">
        <v>13</v>
      </c>
      <c r="K36" s="25"/>
      <c r="L36" s="118" t="s">
        <v>1</v>
      </c>
      <c r="M36" s="139" t="s">
        <v>47</v>
      </c>
      <c r="N36" s="223"/>
      <c r="O36" s="118" t="s">
        <v>2</v>
      </c>
      <c r="P36" s="140" t="s">
        <v>14</v>
      </c>
      <c r="Q36" s="261">
        <f>H36*K36*N36</f>
        <v>0</v>
      </c>
      <c r="R36" s="297" t="s">
        <v>0</v>
      </c>
    </row>
    <row r="37" spans="1:18" s="6" customFormat="1" ht="12" customHeight="1" thickBot="1">
      <c r="A37" s="342"/>
      <c r="B37" s="142"/>
      <c r="C37" s="351" t="s">
        <v>60</v>
      </c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3"/>
      <c r="Q37" s="261">
        <f>Q35+Q36</f>
        <v>0</v>
      </c>
      <c r="R37" s="297" t="s">
        <v>0</v>
      </c>
    </row>
    <row r="38" spans="1:18" s="6" customFormat="1" ht="2.25" customHeight="1">
      <c r="A38" s="246"/>
      <c r="B38" s="13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8"/>
      <c r="R38" s="154"/>
    </row>
    <row r="39" spans="1:18" s="6" customFormat="1" ht="9.75" customHeight="1">
      <c r="A39" s="378" t="s">
        <v>51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</row>
    <row r="40" spans="1:18" s="6" customFormat="1" ht="3.75" customHeight="1" thickBot="1">
      <c r="A40" s="154"/>
      <c r="B40" s="137"/>
      <c r="C40" s="146"/>
      <c r="D40" s="147"/>
      <c r="E40" s="147"/>
      <c r="F40" s="147"/>
      <c r="G40" s="146"/>
      <c r="H40" s="148"/>
      <c r="I40" s="149"/>
      <c r="J40" s="147"/>
      <c r="K40" s="150"/>
      <c r="L40" s="149"/>
      <c r="M40" s="147"/>
      <c r="N40" s="151"/>
      <c r="O40" s="149"/>
      <c r="P40" s="155"/>
      <c r="Q40" s="153"/>
      <c r="R40" s="154"/>
    </row>
    <row r="41" spans="1:18" ht="12" customHeight="1">
      <c r="A41" s="308" t="s">
        <v>52</v>
      </c>
      <c r="B41" s="311" t="s">
        <v>53</v>
      </c>
      <c r="C41" s="314" t="s">
        <v>16</v>
      </c>
      <c r="D41" s="315"/>
      <c r="E41" s="315"/>
      <c r="F41" s="315"/>
      <c r="G41" s="316"/>
      <c r="H41" s="156">
        <f aca="true" t="shared" si="1" ref="H41:H48">Q8</f>
        <v>0</v>
      </c>
      <c r="I41" s="157" t="s">
        <v>0</v>
      </c>
      <c r="J41" s="365"/>
      <c r="K41" s="366"/>
      <c r="L41" s="367"/>
      <c r="M41" s="158" t="s">
        <v>21</v>
      </c>
      <c r="N41" s="159">
        <v>12.5</v>
      </c>
      <c r="O41" s="57" t="s">
        <v>4</v>
      </c>
      <c r="P41" s="129" t="s">
        <v>15</v>
      </c>
      <c r="Q41" s="103">
        <f aca="true" t="shared" si="2" ref="Q41:Q50">H41*N41</f>
        <v>0</v>
      </c>
      <c r="R41" s="160" t="s">
        <v>2</v>
      </c>
    </row>
    <row r="42" spans="1:18" ht="12" customHeight="1">
      <c r="A42" s="309"/>
      <c r="B42" s="312"/>
      <c r="C42" s="323" t="s">
        <v>20</v>
      </c>
      <c r="D42" s="324"/>
      <c r="E42" s="324"/>
      <c r="F42" s="324"/>
      <c r="G42" s="325"/>
      <c r="H42" s="162">
        <f t="shared" si="1"/>
        <v>0</v>
      </c>
      <c r="I42" s="163" t="s">
        <v>0</v>
      </c>
      <c r="J42" s="368"/>
      <c r="K42" s="369"/>
      <c r="L42" s="370"/>
      <c r="M42" s="164" t="s">
        <v>21</v>
      </c>
      <c r="N42" s="165">
        <v>12.5</v>
      </c>
      <c r="O42" s="70" t="s">
        <v>4</v>
      </c>
      <c r="P42" s="130" t="s">
        <v>15</v>
      </c>
      <c r="Q42" s="166">
        <f>H42*N42</f>
        <v>0</v>
      </c>
      <c r="R42" s="167" t="s">
        <v>2</v>
      </c>
    </row>
    <row r="43" spans="1:18" ht="12" customHeight="1">
      <c r="A43" s="309"/>
      <c r="B43" s="312"/>
      <c r="C43" s="323" t="s">
        <v>71</v>
      </c>
      <c r="D43" s="324"/>
      <c r="E43" s="324"/>
      <c r="F43" s="324"/>
      <c r="G43" s="325"/>
      <c r="H43" s="168">
        <f t="shared" si="1"/>
        <v>0</v>
      </c>
      <c r="I43" s="169" t="s">
        <v>0</v>
      </c>
      <c r="J43" s="368"/>
      <c r="K43" s="369"/>
      <c r="L43" s="370"/>
      <c r="M43" s="170" t="s">
        <v>21</v>
      </c>
      <c r="N43" s="171">
        <v>12.5</v>
      </c>
      <c r="O43" s="80" t="s">
        <v>4</v>
      </c>
      <c r="P43" s="172" t="s">
        <v>15</v>
      </c>
      <c r="Q43" s="173">
        <f>H43*N43</f>
        <v>0</v>
      </c>
      <c r="R43" s="174" t="s">
        <v>2</v>
      </c>
    </row>
    <row r="44" spans="1:18" ht="12" customHeight="1">
      <c r="A44" s="309"/>
      <c r="B44" s="312"/>
      <c r="C44" s="323" t="s">
        <v>19</v>
      </c>
      <c r="D44" s="324"/>
      <c r="E44" s="324"/>
      <c r="F44" s="324"/>
      <c r="G44" s="325"/>
      <c r="H44" s="168">
        <f t="shared" si="1"/>
        <v>0</v>
      </c>
      <c r="I44" s="169" t="s">
        <v>0</v>
      </c>
      <c r="J44" s="368"/>
      <c r="K44" s="369"/>
      <c r="L44" s="370"/>
      <c r="M44" s="170" t="s">
        <v>21</v>
      </c>
      <c r="N44" s="171">
        <v>12.5</v>
      </c>
      <c r="O44" s="80" t="s">
        <v>4</v>
      </c>
      <c r="P44" s="172" t="s">
        <v>15</v>
      </c>
      <c r="Q44" s="173">
        <f>H44*N44</f>
        <v>0</v>
      </c>
      <c r="R44" s="174" t="s">
        <v>2</v>
      </c>
    </row>
    <row r="45" spans="1:18" ht="12" customHeight="1">
      <c r="A45" s="309"/>
      <c r="B45" s="312"/>
      <c r="C45" s="323" t="s">
        <v>18</v>
      </c>
      <c r="D45" s="324"/>
      <c r="E45" s="324"/>
      <c r="F45" s="324"/>
      <c r="G45" s="325"/>
      <c r="H45" s="168">
        <f t="shared" si="1"/>
        <v>0</v>
      </c>
      <c r="I45" s="169" t="s">
        <v>0</v>
      </c>
      <c r="J45" s="368"/>
      <c r="K45" s="369"/>
      <c r="L45" s="370"/>
      <c r="M45" s="170" t="s">
        <v>21</v>
      </c>
      <c r="N45" s="171">
        <v>12.5</v>
      </c>
      <c r="O45" s="80" t="s">
        <v>4</v>
      </c>
      <c r="P45" s="172" t="s">
        <v>15</v>
      </c>
      <c r="Q45" s="173">
        <f>H45*N45</f>
        <v>0</v>
      </c>
      <c r="R45" s="174" t="s">
        <v>2</v>
      </c>
    </row>
    <row r="46" spans="1:18" ht="12" customHeight="1">
      <c r="A46" s="309"/>
      <c r="B46" s="312"/>
      <c r="C46" s="323" t="s">
        <v>24</v>
      </c>
      <c r="D46" s="324"/>
      <c r="E46" s="324"/>
      <c r="F46" s="324"/>
      <c r="G46" s="325"/>
      <c r="H46" s="162">
        <f t="shared" si="1"/>
        <v>0</v>
      </c>
      <c r="I46" s="163" t="s">
        <v>0</v>
      </c>
      <c r="J46" s="368"/>
      <c r="K46" s="369"/>
      <c r="L46" s="370"/>
      <c r="M46" s="164" t="s">
        <v>21</v>
      </c>
      <c r="N46" s="165">
        <v>12.5</v>
      </c>
      <c r="O46" s="70" t="s">
        <v>4</v>
      </c>
      <c r="P46" s="130" t="s">
        <v>15</v>
      </c>
      <c r="Q46" s="166">
        <f t="shared" si="2"/>
        <v>0</v>
      </c>
      <c r="R46" s="167" t="s">
        <v>2</v>
      </c>
    </row>
    <row r="47" spans="1:18" ht="12" customHeight="1">
      <c r="A47" s="309"/>
      <c r="B47" s="312"/>
      <c r="C47" s="323" t="s">
        <v>23</v>
      </c>
      <c r="D47" s="324"/>
      <c r="E47" s="324"/>
      <c r="F47" s="324"/>
      <c r="G47" s="325"/>
      <c r="H47" s="162">
        <f t="shared" si="1"/>
        <v>0</v>
      </c>
      <c r="I47" s="163" t="s">
        <v>0</v>
      </c>
      <c r="J47" s="368"/>
      <c r="K47" s="369"/>
      <c r="L47" s="370"/>
      <c r="M47" s="164" t="s">
        <v>21</v>
      </c>
      <c r="N47" s="165">
        <v>12.5</v>
      </c>
      <c r="O47" s="70" t="s">
        <v>4</v>
      </c>
      <c r="P47" s="130" t="s">
        <v>15</v>
      </c>
      <c r="Q47" s="166">
        <f t="shared" si="2"/>
        <v>0</v>
      </c>
      <c r="R47" s="167" t="s">
        <v>2</v>
      </c>
    </row>
    <row r="48" spans="1:18" s="1" customFormat="1" ht="12" customHeight="1" thickBot="1">
      <c r="A48" s="309"/>
      <c r="B48" s="313"/>
      <c r="C48" s="328" t="s">
        <v>22</v>
      </c>
      <c r="D48" s="329"/>
      <c r="E48" s="329"/>
      <c r="F48" s="329"/>
      <c r="G48" s="330"/>
      <c r="H48" s="175">
        <f t="shared" si="1"/>
        <v>0</v>
      </c>
      <c r="I48" s="176" t="s">
        <v>0</v>
      </c>
      <c r="J48" s="371"/>
      <c r="K48" s="372"/>
      <c r="L48" s="373"/>
      <c r="M48" s="177" t="s">
        <v>21</v>
      </c>
      <c r="N48" s="178">
        <v>12.5</v>
      </c>
      <c r="O48" s="90" t="s">
        <v>4</v>
      </c>
      <c r="P48" s="179" t="s">
        <v>15</v>
      </c>
      <c r="Q48" s="180">
        <f t="shared" si="2"/>
        <v>0</v>
      </c>
      <c r="R48" s="181" t="s">
        <v>2</v>
      </c>
    </row>
    <row r="49" spans="1:18" ht="15" customHeight="1">
      <c r="A49" s="309"/>
      <c r="B49" s="326" t="s">
        <v>54</v>
      </c>
      <c r="C49" s="314" t="s">
        <v>49</v>
      </c>
      <c r="D49" s="315"/>
      <c r="E49" s="315"/>
      <c r="F49" s="315"/>
      <c r="G49" s="316"/>
      <c r="H49" s="168">
        <f>Q35</f>
        <v>0</v>
      </c>
      <c r="I49" s="169" t="s">
        <v>0</v>
      </c>
      <c r="J49" s="365"/>
      <c r="K49" s="366"/>
      <c r="L49" s="367"/>
      <c r="M49" s="170" t="s">
        <v>21</v>
      </c>
      <c r="N49" s="80">
        <v>3.5</v>
      </c>
      <c r="O49" s="80" t="s">
        <v>4</v>
      </c>
      <c r="P49" s="172" t="s">
        <v>15</v>
      </c>
      <c r="Q49" s="173">
        <f t="shared" si="2"/>
        <v>0</v>
      </c>
      <c r="R49" s="174" t="s">
        <v>2</v>
      </c>
    </row>
    <row r="50" spans="1:18" ht="15.75" customHeight="1" thickBot="1">
      <c r="A50" s="309"/>
      <c r="B50" s="327"/>
      <c r="C50" s="328" t="s">
        <v>50</v>
      </c>
      <c r="D50" s="329"/>
      <c r="E50" s="329"/>
      <c r="F50" s="329"/>
      <c r="G50" s="330"/>
      <c r="H50" s="175">
        <f>Q36</f>
        <v>0</v>
      </c>
      <c r="I50" s="176" t="s">
        <v>0</v>
      </c>
      <c r="J50" s="371"/>
      <c r="K50" s="372"/>
      <c r="L50" s="373"/>
      <c r="M50" s="182" t="s">
        <v>21</v>
      </c>
      <c r="N50" s="183">
        <v>3.5</v>
      </c>
      <c r="O50" s="183" t="s">
        <v>4</v>
      </c>
      <c r="P50" s="184" t="s">
        <v>15</v>
      </c>
      <c r="Q50" s="185">
        <f t="shared" si="2"/>
        <v>0</v>
      </c>
      <c r="R50" s="186" t="s">
        <v>2</v>
      </c>
    </row>
    <row r="51" spans="1:19" s="1" customFormat="1" ht="13.5" thickBot="1">
      <c r="A51" s="310"/>
      <c r="B51" s="187" t="s">
        <v>55</v>
      </c>
      <c r="C51" s="119"/>
      <c r="D51" s="119"/>
      <c r="E51" s="119"/>
      <c r="F51" s="145"/>
      <c r="G51" s="188"/>
      <c r="H51" s="253">
        <f>SUM(H41:H50)</f>
        <v>0</v>
      </c>
      <c r="I51" s="190" t="s">
        <v>0</v>
      </c>
      <c r="J51" s="396"/>
      <c r="K51" s="359"/>
      <c r="L51" s="359"/>
      <c r="M51" s="359"/>
      <c r="N51" s="359"/>
      <c r="O51" s="406"/>
      <c r="P51" s="44" t="s">
        <v>15</v>
      </c>
      <c r="Q51" s="193">
        <f>SUM(Q41:Q50)</f>
        <v>0</v>
      </c>
      <c r="R51" s="194" t="s">
        <v>2</v>
      </c>
      <c r="S51" s="30" t="b">
        <f>IF(Q51&gt;0,Q51)</f>
        <v>0</v>
      </c>
    </row>
    <row r="52" spans="1:19" s="1" customFormat="1" ht="12" customHeight="1">
      <c r="A52" s="308" t="s">
        <v>59</v>
      </c>
      <c r="B52" s="331" t="s">
        <v>56</v>
      </c>
      <c r="C52" s="332"/>
      <c r="D52" s="314" t="s">
        <v>25</v>
      </c>
      <c r="E52" s="315"/>
      <c r="F52" s="315"/>
      <c r="G52" s="316"/>
      <c r="H52" s="195">
        <f>Q17</f>
        <v>0</v>
      </c>
      <c r="I52" s="196" t="s">
        <v>2</v>
      </c>
      <c r="J52" s="197" t="s">
        <v>6</v>
      </c>
      <c r="K52" s="170">
        <v>15</v>
      </c>
      <c r="L52" s="161"/>
      <c r="M52" s="393" t="s">
        <v>15</v>
      </c>
      <c r="N52" s="394"/>
      <c r="O52" s="395"/>
      <c r="P52" s="198" t="s">
        <v>15</v>
      </c>
      <c r="Q52" s="173">
        <f>H52*K52</f>
        <v>0</v>
      </c>
      <c r="R52" s="199" t="s">
        <v>2</v>
      </c>
      <c r="S52" s="30" t="b">
        <f>IF(Q52&gt;0,Q52)</f>
        <v>0</v>
      </c>
    </row>
    <row r="53" spans="1:19" s="1" customFormat="1" ht="12" customHeight="1">
      <c r="A53" s="309"/>
      <c r="B53" s="333"/>
      <c r="C53" s="334"/>
      <c r="D53" s="323" t="s">
        <v>26</v>
      </c>
      <c r="E53" s="324"/>
      <c r="F53" s="324"/>
      <c r="G53" s="325"/>
      <c r="H53" s="240">
        <f>Q19</f>
        <v>0</v>
      </c>
      <c r="I53" s="241" t="s">
        <v>2</v>
      </c>
      <c r="J53" s="242" t="s">
        <v>4</v>
      </c>
      <c r="K53" s="8">
        <v>25</v>
      </c>
      <c r="L53" s="164"/>
      <c r="M53" s="407" t="s">
        <v>15</v>
      </c>
      <c r="N53" s="408"/>
      <c r="O53" s="409"/>
      <c r="P53" s="243" t="s">
        <v>15</v>
      </c>
      <c r="Q53" s="166">
        <f>H53*K53</f>
        <v>0</v>
      </c>
      <c r="R53" s="244" t="s">
        <v>2</v>
      </c>
      <c r="S53" s="30" t="b">
        <f>IF(Q53&gt;0,Q53)</f>
        <v>0</v>
      </c>
    </row>
    <row r="54" spans="1:19" s="1" customFormat="1" ht="12" customHeight="1" thickBot="1">
      <c r="A54" s="309"/>
      <c r="B54" s="335"/>
      <c r="C54" s="336"/>
      <c r="D54" s="384" t="s">
        <v>88</v>
      </c>
      <c r="E54" s="385"/>
      <c r="F54" s="385"/>
      <c r="G54" s="386"/>
      <c r="H54" s="206">
        <f>Q19</f>
        <v>0</v>
      </c>
      <c r="I54" s="200" t="s">
        <v>1</v>
      </c>
      <c r="J54" s="207" t="s">
        <v>7</v>
      </c>
      <c r="K54" s="252">
        <v>0.015</v>
      </c>
      <c r="L54" s="239"/>
      <c r="M54" s="401" t="s">
        <v>87</v>
      </c>
      <c r="N54" s="402"/>
      <c r="O54" s="403"/>
      <c r="P54" s="209" t="s">
        <v>15</v>
      </c>
      <c r="Q54" s="108">
        <f>H54/K54</f>
        <v>0</v>
      </c>
      <c r="R54" s="210" t="s">
        <v>2</v>
      </c>
      <c r="S54" s="30" t="b">
        <f aca="true" t="shared" si="3" ref="S54:S59">IF(Q54&gt;0,Q54)</f>
        <v>0</v>
      </c>
    </row>
    <row r="55" spans="1:19" s="1" customFormat="1" ht="12" customHeight="1">
      <c r="A55" s="309"/>
      <c r="B55" s="404" t="s">
        <v>103</v>
      </c>
      <c r="C55" s="332"/>
      <c r="D55" s="314" t="s">
        <v>97</v>
      </c>
      <c r="E55" s="315"/>
      <c r="F55" s="315"/>
      <c r="G55" s="316"/>
      <c r="H55" s="156">
        <f>Q21+Q22</f>
        <v>0</v>
      </c>
      <c r="I55" s="203" t="s">
        <v>1</v>
      </c>
      <c r="J55" s="204" t="s">
        <v>5</v>
      </c>
      <c r="K55" s="57">
        <v>0.08</v>
      </c>
      <c r="L55" s="57"/>
      <c r="M55" s="393" t="s">
        <v>87</v>
      </c>
      <c r="N55" s="394"/>
      <c r="O55" s="395"/>
      <c r="P55" s="205" t="s">
        <v>15</v>
      </c>
      <c r="Q55" s="103">
        <f>H55/K55</f>
        <v>0</v>
      </c>
      <c r="R55" s="160" t="s">
        <v>2</v>
      </c>
      <c r="S55" s="30" t="b">
        <f t="shared" si="3"/>
        <v>0</v>
      </c>
    </row>
    <row r="56" spans="1:19" s="1" customFormat="1" ht="12" customHeight="1" thickBot="1">
      <c r="A56" s="309"/>
      <c r="B56" s="405"/>
      <c r="C56" s="336"/>
      <c r="D56" s="328" t="s">
        <v>99</v>
      </c>
      <c r="E56" s="329"/>
      <c r="F56" s="329"/>
      <c r="G56" s="330"/>
      <c r="H56" s="206">
        <f>Q22+Q23</f>
        <v>0</v>
      </c>
      <c r="I56" s="200" t="s">
        <v>1</v>
      </c>
      <c r="J56" s="207" t="s">
        <v>7</v>
      </c>
      <c r="K56" s="105">
        <v>0.03</v>
      </c>
      <c r="L56" s="208"/>
      <c r="M56" s="387" t="s">
        <v>87</v>
      </c>
      <c r="N56" s="388"/>
      <c r="O56" s="389"/>
      <c r="P56" s="209" t="s">
        <v>15</v>
      </c>
      <c r="Q56" s="108">
        <f>H56/K56</f>
        <v>0</v>
      </c>
      <c r="R56" s="210" t="s">
        <v>2</v>
      </c>
      <c r="S56" s="30" t="b">
        <f t="shared" si="3"/>
        <v>0</v>
      </c>
    </row>
    <row r="57" spans="1:19" ht="12" customHeight="1" thickBot="1">
      <c r="A57" s="309"/>
      <c r="B57" s="119" t="s">
        <v>57</v>
      </c>
      <c r="C57" s="211"/>
      <c r="D57" s="381" t="s">
        <v>64</v>
      </c>
      <c r="E57" s="382"/>
      <c r="F57" s="382"/>
      <c r="G57" s="383"/>
      <c r="H57" s="206">
        <f>Q28</f>
        <v>0</v>
      </c>
      <c r="I57" s="200" t="s">
        <v>1</v>
      </c>
      <c r="J57" s="245" t="s">
        <v>7</v>
      </c>
      <c r="K57" s="105">
        <v>0.14</v>
      </c>
      <c r="L57" s="105"/>
      <c r="M57" s="401" t="s">
        <v>87</v>
      </c>
      <c r="N57" s="402"/>
      <c r="O57" s="403"/>
      <c r="P57" s="209" t="s">
        <v>15</v>
      </c>
      <c r="Q57" s="108">
        <f>H57/K57</f>
        <v>0</v>
      </c>
      <c r="R57" s="212" t="s">
        <v>2</v>
      </c>
      <c r="S57" s="30" t="b">
        <f t="shared" si="3"/>
        <v>0</v>
      </c>
    </row>
    <row r="58" spans="1:19" ht="12" customHeight="1">
      <c r="A58" s="309"/>
      <c r="B58" s="397" t="s">
        <v>58</v>
      </c>
      <c r="C58" s="398"/>
      <c r="D58" s="314" t="s">
        <v>43</v>
      </c>
      <c r="E58" s="315"/>
      <c r="F58" s="315"/>
      <c r="G58" s="316"/>
      <c r="H58" s="168">
        <f>Q31</f>
        <v>0</v>
      </c>
      <c r="I58" s="196" t="s">
        <v>0</v>
      </c>
      <c r="J58" s="213" t="s">
        <v>4</v>
      </c>
      <c r="K58" s="80">
        <v>100</v>
      </c>
      <c r="L58" s="80"/>
      <c r="M58" s="393" t="s">
        <v>15</v>
      </c>
      <c r="N58" s="394"/>
      <c r="O58" s="395"/>
      <c r="P58" s="198" t="s">
        <v>15</v>
      </c>
      <c r="Q58" s="173">
        <f>H58*K58</f>
        <v>0</v>
      </c>
      <c r="R58" s="174" t="s">
        <v>2</v>
      </c>
      <c r="S58" s="30" t="b">
        <f t="shared" si="3"/>
        <v>0</v>
      </c>
    </row>
    <row r="59" spans="1:19" s="1" customFormat="1" ht="12" customHeight="1" thickBot="1">
      <c r="A59" s="310"/>
      <c r="B59" s="399"/>
      <c r="C59" s="400"/>
      <c r="D59" s="328" t="s">
        <v>74</v>
      </c>
      <c r="E59" s="329"/>
      <c r="F59" s="329"/>
      <c r="G59" s="330"/>
      <c r="H59" s="214">
        <f>Q34</f>
        <v>0</v>
      </c>
      <c r="I59" s="215" t="s">
        <v>2</v>
      </c>
      <c r="J59" s="216" t="s">
        <v>4</v>
      </c>
      <c r="K59" s="90">
        <v>5</v>
      </c>
      <c r="L59" s="90"/>
      <c r="M59" s="401" t="s">
        <v>15</v>
      </c>
      <c r="N59" s="402"/>
      <c r="O59" s="403"/>
      <c r="P59" s="202" t="s">
        <v>15</v>
      </c>
      <c r="Q59" s="180">
        <f>H59*K59</f>
        <v>0</v>
      </c>
      <c r="R59" s="181" t="s">
        <v>2</v>
      </c>
      <c r="S59" s="30" t="b">
        <f t="shared" si="3"/>
        <v>0</v>
      </c>
    </row>
    <row r="60" spans="1:23" s="1" customFormat="1" ht="13.5" thickBot="1">
      <c r="A60" s="271"/>
      <c r="B60" s="272" t="s">
        <v>89</v>
      </c>
      <c r="C60" s="272"/>
      <c r="D60" s="272"/>
      <c r="E60" s="272"/>
      <c r="F60" s="272"/>
      <c r="G60" s="273"/>
      <c r="H60" s="274"/>
      <c r="I60" s="274"/>
      <c r="J60" s="274"/>
      <c r="K60" s="274"/>
      <c r="L60" s="275"/>
      <c r="M60" s="274"/>
      <c r="N60" s="276"/>
      <c r="O60" s="276"/>
      <c r="P60" s="278" t="s">
        <v>15</v>
      </c>
      <c r="Q60" s="279">
        <f>MIN(S51:S59)</f>
        <v>0</v>
      </c>
      <c r="R60" s="277" t="s">
        <v>2</v>
      </c>
      <c r="W60" s="3"/>
    </row>
    <row r="61" spans="1:18" ht="12.75">
      <c r="A61" s="256"/>
      <c r="B61" s="365" t="s">
        <v>63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79"/>
      <c r="P61" s="133" t="s">
        <v>14</v>
      </c>
      <c r="Q61" s="269">
        <f>H51</f>
        <v>0</v>
      </c>
      <c r="R61" s="217" t="s">
        <v>0</v>
      </c>
    </row>
    <row r="62" spans="1:18" ht="11.25" customHeight="1" thickBot="1">
      <c r="A62" s="257"/>
      <c r="B62" s="371" t="s">
        <v>61</v>
      </c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80"/>
      <c r="P62" s="172" t="s">
        <v>14</v>
      </c>
      <c r="Q62" s="270">
        <f>Q37</f>
        <v>0</v>
      </c>
      <c r="R62" s="218" t="s">
        <v>0</v>
      </c>
    </row>
    <row r="63" spans="1:19" ht="13.5" thickBot="1">
      <c r="A63" s="257"/>
      <c r="B63" s="41" t="s">
        <v>62</v>
      </c>
      <c r="C63" s="145"/>
      <c r="D63" s="145"/>
      <c r="E63" s="145"/>
      <c r="F63" s="145"/>
      <c r="G63" s="302" t="e">
        <f>IF(Q63&lt;20,S64,IF(Q63&gt;66,S64,IF(Q63&gt;=20,S63,IF(Q63&lt;=66,S63))))</f>
        <v>#DIV/0!</v>
      </c>
      <c r="H63" s="145"/>
      <c r="I63" s="145"/>
      <c r="J63" s="145"/>
      <c r="K63" s="300"/>
      <c r="L63" s="145"/>
      <c r="M63" s="145"/>
      <c r="N63" s="145"/>
      <c r="O63" s="145"/>
      <c r="P63" s="301"/>
      <c r="Q63" s="299" t="e">
        <f>Q62/Q61%</f>
        <v>#DIV/0!</v>
      </c>
      <c r="R63" s="219" t="s">
        <v>3</v>
      </c>
      <c r="S63" s="2" t="s">
        <v>92</v>
      </c>
    </row>
    <row r="64" spans="1:19" ht="13.5" thickBot="1">
      <c r="A64" s="257"/>
      <c r="B64" s="396" t="s">
        <v>78</v>
      </c>
      <c r="C64" s="359"/>
      <c r="D64" s="359"/>
      <c r="E64" s="359"/>
      <c r="F64" s="360"/>
      <c r="G64" s="136" t="s">
        <v>21</v>
      </c>
      <c r="H64" s="224">
        <f>MIN(S51:S59)</f>
        <v>0</v>
      </c>
      <c r="I64" s="220" t="s">
        <v>2</v>
      </c>
      <c r="J64" s="221" t="s">
        <v>79</v>
      </c>
      <c r="K64" s="136">
        <v>430</v>
      </c>
      <c r="L64" s="390" t="s">
        <v>77</v>
      </c>
      <c r="M64" s="391"/>
      <c r="N64" s="391"/>
      <c r="O64" s="392"/>
      <c r="P64" s="44" t="s">
        <v>14</v>
      </c>
      <c r="Q64" s="262">
        <f>H64*K64/10000</f>
        <v>0</v>
      </c>
      <c r="R64" s="219" t="s">
        <v>0</v>
      </c>
      <c r="S64" s="2" t="s">
        <v>93</v>
      </c>
    </row>
    <row r="65" spans="1:18" ht="12.75">
      <c r="A65" s="257"/>
      <c r="B65" s="374" t="s">
        <v>76</v>
      </c>
      <c r="C65" s="375"/>
      <c r="D65" s="57" t="s">
        <v>47</v>
      </c>
      <c r="E65" s="283"/>
      <c r="F65" s="57" t="s">
        <v>2</v>
      </c>
      <c r="G65" s="255" t="s">
        <v>94</v>
      </c>
      <c r="H65" s="21"/>
      <c r="I65" s="60" t="s">
        <v>1</v>
      </c>
      <c r="J65" s="59" t="s">
        <v>13</v>
      </c>
      <c r="K65" s="21"/>
      <c r="L65" s="393" t="s">
        <v>1</v>
      </c>
      <c r="M65" s="394"/>
      <c r="N65" s="394"/>
      <c r="O65" s="395"/>
      <c r="P65" s="129"/>
      <c r="Q65" s="269"/>
      <c r="R65" s="284"/>
    </row>
    <row r="66" spans="1:18" ht="13.5" thickBot="1">
      <c r="A66" s="258"/>
      <c r="B66" s="376"/>
      <c r="C66" s="377"/>
      <c r="D66" s="105" t="s">
        <v>47</v>
      </c>
      <c r="E66" s="280"/>
      <c r="F66" s="105" t="s">
        <v>2</v>
      </c>
      <c r="G66" s="208" t="s">
        <v>94</v>
      </c>
      <c r="H66" s="23"/>
      <c r="I66" s="118" t="s">
        <v>1</v>
      </c>
      <c r="J66" s="107" t="s">
        <v>13</v>
      </c>
      <c r="K66" s="23"/>
      <c r="L66" s="387" t="s">
        <v>1</v>
      </c>
      <c r="M66" s="388"/>
      <c r="N66" s="388"/>
      <c r="O66" s="389"/>
      <c r="P66" s="140" t="s">
        <v>14</v>
      </c>
      <c r="Q66" s="281">
        <f>E66*H66*K66</f>
        <v>0</v>
      </c>
      <c r="R66" s="282" t="s">
        <v>0</v>
      </c>
    </row>
  </sheetData>
  <sheetProtection sheet="1" objects="1" scenarios="1"/>
  <mergeCells count="82">
    <mergeCell ref="J51:O51"/>
    <mergeCell ref="M53:O53"/>
    <mergeCell ref="M54:O54"/>
    <mergeCell ref="M55:O55"/>
    <mergeCell ref="A52:A59"/>
    <mergeCell ref="M56:O56"/>
    <mergeCell ref="M57:O57"/>
    <mergeCell ref="M58:O58"/>
    <mergeCell ref="M59:O59"/>
    <mergeCell ref="M52:O52"/>
    <mergeCell ref="B55:C56"/>
    <mergeCell ref="D53:G53"/>
    <mergeCell ref="L66:O66"/>
    <mergeCell ref="L64:O64"/>
    <mergeCell ref="D58:G58"/>
    <mergeCell ref="D59:G59"/>
    <mergeCell ref="L65:O65"/>
    <mergeCell ref="B64:F64"/>
    <mergeCell ref="B58:C59"/>
    <mergeCell ref="J49:L49"/>
    <mergeCell ref="J50:L50"/>
    <mergeCell ref="B65:C66"/>
    <mergeCell ref="A39:R39"/>
    <mergeCell ref="B61:O61"/>
    <mergeCell ref="B62:O62"/>
    <mergeCell ref="D57:G57"/>
    <mergeCell ref="D56:G56"/>
    <mergeCell ref="D55:G55"/>
    <mergeCell ref="D54:G54"/>
    <mergeCell ref="C48:G48"/>
    <mergeCell ref="J41:L41"/>
    <mergeCell ref="J42:L42"/>
    <mergeCell ref="J43:L43"/>
    <mergeCell ref="J44:L44"/>
    <mergeCell ref="J45:L45"/>
    <mergeCell ref="J46:L46"/>
    <mergeCell ref="J47:L47"/>
    <mergeCell ref="J48:L48"/>
    <mergeCell ref="C35:F35"/>
    <mergeCell ref="C36:F36"/>
    <mergeCell ref="C37:P37"/>
    <mergeCell ref="J32:L32"/>
    <mergeCell ref="J33:L33"/>
    <mergeCell ref="C47:G47"/>
    <mergeCell ref="A8:A28"/>
    <mergeCell ref="C24:P24"/>
    <mergeCell ref="C28:P28"/>
    <mergeCell ref="D4:K4"/>
    <mergeCell ref="A3:C3"/>
    <mergeCell ref="N3:P3"/>
    <mergeCell ref="N4:P4"/>
    <mergeCell ref="C16:P16"/>
    <mergeCell ref="A35:A37"/>
    <mergeCell ref="B32:B34"/>
    <mergeCell ref="A29:A34"/>
    <mergeCell ref="B29:B31"/>
    <mergeCell ref="Q3:R3"/>
    <mergeCell ref="Q4:R4"/>
    <mergeCell ref="B21:B24"/>
    <mergeCell ref="D3:K3"/>
    <mergeCell ref="B8:B16"/>
    <mergeCell ref="A6:F6"/>
    <mergeCell ref="B49:B50"/>
    <mergeCell ref="C49:G49"/>
    <mergeCell ref="C50:G50"/>
    <mergeCell ref="D52:G52"/>
    <mergeCell ref="B52:C54"/>
    <mergeCell ref="M1:R1"/>
    <mergeCell ref="C20:P20"/>
    <mergeCell ref="B17:B20"/>
    <mergeCell ref="C31:P31"/>
    <mergeCell ref="C34:P34"/>
    <mergeCell ref="A41:A51"/>
    <mergeCell ref="B41:B48"/>
    <mergeCell ref="C41:G41"/>
    <mergeCell ref="A1:L1"/>
    <mergeCell ref="B25:B28"/>
    <mergeCell ref="C42:G42"/>
    <mergeCell ref="C43:G43"/>
    <mergeCell ref="C44:G44"/>
    <mergeCell ref="C45:G45"/>
    <mergeCell ref="C46:G46"/>
  </mergeCells>
  <printOptions/>
  <pageMargins left="0.1968503937007874" right="0.15748031496062992" top="0.24" bottom="0.1968503937007874" header="0.2362204724409449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PageLayoutView="0" workbookViewId="0" topLeftCell="A1">
      <selection activeCell="A1" sqref="A1:M1"/>
    </sheetView>
  </sheetViews>
  <sheetFormatPr defaultColWidth="11.57421875" defaultRowHeight="12.75"/>
  <cols>
    <col min="1" max="1" width="2.7109375" style="2" customWidth="1"/>
    <col min="2" max="2" width="4.140625" style="2" customWidth="1"/>
    <col min="3" max="3" width="18.7109375" style="2" customWidth="1"/>
    <col min="4" max="4" width="6.7109375" style="2" customWidth="1"/>
    <col min="5" max="5" width="3.57421875" style="2" customWidth="1"/>
    <col min="6" max="6" width="2.28125" style="2" customWidth="1"/>
    <col min="7" max="7" width="8.57421875" style="2" customWidth="1"/>
    <col min="8" max="8" width="5.140625" style="2" customWidth="1"/>
    <col min="9" max="9" width="3.00390625" style="2" customWidth="1"/>
    <col min="10" max="10" width="8.28125" style="2" customWidth="1"/>
    <col min="11" max="11" width="5.28125" style="2" customWidth="1"/>
    <col min="12" max="12" width="2.421875" style="2" customWidth="1"/>
    <col min="13" max="13" width="6.8515625" style="2" customWidth="1"/>
    <col min="14" max="14" width="4.140625" style="2" customWidth="1"/>
    <col min="15" max="15" width="2.28125" style="2" customWidth="1"/>
    <col min="16" max="16" width="8.7109375" style="2" bestFit="1" customWidth="1"/>
    <col min="17" max="17" width="5.00390625" style="2" customWidth="1"/>
    <col min="18" max="18" width="3.7109375" style="4" customWidth="1"/>
    <col min="19" max="19" width="11.57421875" style="2" hidden="1" customWidth="1"/>
    <col min="20" max="16384" width="11.57421875" style="2" customWidth="1"/>
  </cols>
  <sheetData>
    <row r="1" spans="1:18" s="5" customFormat="1" ht="17.25" customHeight="1" thickBot="1">
      <c r="A1" s="413" t="s">
        <v>105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5"/>
      <c r="N1" s="419" t="s">
        <v>80</v>
      </c>
      <c r="O1" s="420"/>
      <c r="P1" s="420"/>
      <c r="Q1" s="420"/>
      <c r="R1" s="421"/>
    </row>
    <row r="2" spans="1:18" s="5" customFormat="1" ht="17.25" customHeight="1" thickBot="1">
      <c r="A2" s="410" t="s">
        <v>110</v>
      </c>
      <c r="B2" s="411"/>
      <c r="C2" s="411"/>
      <c r="D2" s="411"/>
      <c r="E2" s="411"/>
      <c r="F2" s="411"/>
      <c r="G2" s="411"/>
      <c r="H2" s="411"/>
      <c r="I2" s="412"/>
      <c r="J2" s="303"/>
      <c r="K2" s="303"/>
      <c r="L2" s="303"/>
      <c r="M2" s="303"/>
      <c r="N2" s="304"/>
      <c r="O2" s="304"/>
      <c r="P2" s="304"/>
      <c r="Q2" s="304"/>
      <c r="R2" s="304"/>
    </row>
    <row r="3" spans="1:18" s="5" customFormat="1" ht="5.2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3"/>
      <c r="N3" s="31"/>
      <c r="O3" s="33"/>
      <c r="P3" s="31"/>
      <c r="Q3" s="31"/>
      <c r="R3" s="31"/>
    </row>
    <row r="4" spans="1:18" s="27" customFormat="1" ht="15.75" thickBot="1">
      <c r="A4" s="354" t="s">
        <v>83</v>
      </c>
      <c r="B4" s="355"/>
      <c r="C4" s="355"/>
      <c r="D4" s="346"/>
      <c r="E4" s="346"/>
      <c r="F4" s="346"/>
      <c r="G4" s="346"/>
      <c r="H4" s="346"/>
      <c r="I4" s="346"/>
      <c r="J4" s="346"/>
      <c r="K4" s="347"/>
      <c r="L4" s="36"/>
      <c r="M4" s="36"/>
      <c r="N4" s="356" t="s">
        <v>11</v>
      </c>
      <c r="O4" s="357"/>
      <c r="P4" s="357"/>
      <c r="Q4" s="344"/>
      <c r="R4" s="345"/>
    </row>
    <row r="5" spans="1:18" s="27" customFormat="1" ht="15.75" thickBot="1">
      <c r="A5" s="354" t="s">
        <v>12</v>
      </c>
      <c r="B5" s="355"/>
      <c r="C5" s="355"/>
      <c r="D5" s="346"/>
      <c r="E5" s="346"/>
      <c r="F5" s="346"/>
      <c r="G5" s="346"/>
      <c r="H5" s="346"/>
      <c r="I5" s="346"/>
      <c r="J5" s="346"/>
      <c r="K5" s="347"/>
      <c r="L5" s="36"/>
      <c r="M5" s="36"/>
      <c r="N5" s="356" t="s">
        <v>84</v>
      </c>
      <c r="O5" s="357"/>
      <c r="P5" s="357"/>
      <c r="Q5" s="344"/>
      <c r="R5" s="345"/>
    </row>
    <row r="6" spans="1:18" s="1" customFormat="1" ht="6" customHeight="1" thickBot="1">
      <c r="A6" s="37"/>
      <c r="B6" s="37"/>
      <c r="C6" s="37"/>
      <c r="D6" s="37"/>
      <c r="E6" s="37"/>
      <c r="F6" s="37"/>
      <c r="G6" s="38"/>
      <c r="H6" s="38"/>
      <c r="I6" s="38"/>
      <c r="J6" s="38"/>
      <c r="K6" s="38"/>
      <c r="L6" s="39"/>
      <c r="M6" s="38"/>
      <c r="N6" s="40"/>
      <c r="O6" s="40"/>
      <c r="P6" s="38"/>
      <c r="Q6" s="40"/>
      <c r="R6" s="38"/>
    </row>
    <row r="7" spans="1:18" s="7" customFormat="1" ht="12" customHeight="1" thickBot="1">
      <c r="A7" s="348" t="s">
        <v>104</v>
      </c>
      <c r="B7" s="349"/>
      <c r="C7" s="349"/>
      <c r="D7" s="349"/>
      <c r="E7" s="349"/>
      <c r="F7" s="350"/>
      <c r="G7" s="41" t="s">
        <v>94</v>
      </c>
      <c r="H7" s="29"/>
      <c r="I7" s="42" t="s">
        <v>1</v>
      </c>
      <c r="J7" s="41" t="s">
        <v>13</v>
      </c>
      <c r="K7" s="29"/>
      <c r="L7" s="43" t="s">
        <v>1</v>
      </c>
      <c r="M7" s="425"/>
      <c r="N7" s="426"/>
      <c r="O7" s="427"/>
      <c r="P7" s="44" t="s">
        <v>14</v>
      </c>
      <c r="Q7" s="47">
        <f>H7*K7</f>
        <v>0</v>
      </c>
      <c r="R7" s="285" t="s">
        <v>0</v>
      </c>
    </row>
    <row r="8" spans="1:18" s="1" customFormat="1" ht="4.5" customHeight="1" thickBot="1">
      <c r="A8" s="49"/>
      <c r="B8" s="49"/>
      <c r="C8" s="49"/>
      <c r="D8" s="49"/>
      <c r="E8" s="49"/>
      <c r="F8" s="49"/>
      <c r="G8" s="49"/>
      <c r="H8" s="50"/>
      <c r="I8" s="51"/>
      <c r="J8" s="52"/>
      <c r="K8" s="52"/>
      <c r="L8" s="53"/>
      <c r="M8" s="49"/>
      <c r="N8" s="54"/>
      <c r="O8" s="54"/>
      <c r="P8" s="55"/>
      <c r="Q8" s="52"/>
      <c r="R8" s="286"/>
    </row>
    <row r="9" spans="1:18" s="1" customFormat="1" ht="13.5" customHeight="1">
      <c r="A9" s="308" t="s">
        <v>41</v>
      </c>
      <c r="B9" s="311" t="s">
        <v>17</v>
      </c>
      <c r="C9" s="56" t="s">
        <v>16</v>
      </c>
      <c r="D9" s="57" t="s">
        <v>28</v>
      </c>
      <c r="E9" s="9"/>
      <c r="F9" s="58" t="s">
        <v>2</v>
      </c>
      <c r="G9" s="59" t="s">
        <v>94</v>
      </c>
      <c r="H9" s="21"/>
      <c r="I9" s="60" t="s">
        <v>1</v>
      </c>
      <c r="J9" s="59" t="s">
        <v>13</v>
      </c>
      <c r="K9" s="21"/>
      <c r="L9" s="60" t="s">
        <v>1</v>
      </c>
      <c r="M9" s="57" t="s">
        <v>102</v>
      </c>
      <c r="N9" s="9"/>
      <c r="O9" s="60" t="s">
        <v>2</v>
      </c>
      <c r="P9" s="61" t="s">
        <v>14</v>
      </c>
      <c r="Q9" s="62">
        <f aca="true" t="shared" si="0" ref="Q9:Q16">E9*H9*K9*N9</f>
        <v>0</v>
      </c>
      <c r="R9" s="287" t="s">
        <v>0</v>
      </c>
    </row>
    <row r="10" spans="1:18" s="1" customFormat="1" ht="13.5" customHeight="1">
      <c r="A10" s="309"/>
      <c r="B10" s="312"/>
      <c r="C10" s="64" t="s">
        <v>20</v>
      </c>
      <c r="D10" s="8" t="s">
        <v>28</v>
      </c>
      <c r="E10" s="10"/>
      <c r="F10" s="65" t="s">
        <v>2</v>
      </c>
      <c r="G10" s="298" t="s">
        <v>107</v>
      </c>
      <c r="H10" s="67">
        <f>H9/2</f>
        <v>0</v>
      </c>
      <c r="I10" s="68" t="s">
        <v>1</v>
      </c>
      <c r="J10" s="66" t="s">
        <v>13</v>
      </c>
      <c r="K10" s="28"/>
      <c r="L10" s="69" t="s">
        <v>1</v>
      </c>
      <c r="M10" s="70" t="s">
        <v>102</v>
      </c>
      <c r="N10" s="13"/>
      <c r="O10" s="69" t="s">
        <v>2</v>
      </c>
      <c r="P10" s="71" t="s">
        <v>14</v>
      </c>
      <c r="Q10" s="72">
        <f t="shared" si="0"/>
        <v>0</v>
      </c>
      <c r="R10" s="288" t="s">
        <v>0</v>
      </c>
    </row>
    <row r="11" spans="1:18" s="1" customFormat="1" ht="13.5" customHeight="1">
      <c r="A11" s="309"/>
      <c r="B11" s="312"/>
      <c r="C11" s="74" t="s">
        <v>71</v>
      </c>
      <c r="D11" s="8" t="s">
        <v>28</v>
      </c>
      <c r="E11" s="10"/>
      <c r="F11" s="65" t="s">
        <v>2</v>
      </c>
      <c r="G11" s="66" t="s">
        <v>94</v>
      </c>
      <c r="H11" s="22"/>
      <c r="I11" s="68" t="s">
        <v>1</v>
      </c>
      <c r="J11" s="66" t="s">
        <v>13</v>
      </c>
      <c r="K11" s="28"/>
      <c r="L11" s="69" t="s">
        <v>1</v>
      </c>
      <c r="M11" s="70" t="s">
        <v>102</v>
      </c>
      <c r="N11" s="13"/>
      <c r="O11" s="69" t="s">
        <v>2</v>
      </c>
      <c r="P11" s="71" t="s">
        <v>14</v>
      </c>
      <c r="Q11" s="72">
        <f t="shared" si="0"/>
        <v>0</v>
      </c>
      <c r="R11" s="288" t="s">
        <v>0</v>
      </c>
    </row>
    <row r="12" spans="1:18" s="1" customFormat="1" ht="13.5" customHeight="1">
      <c r="A12" s="309"/>
      <c r="B12" s="312"/>
      <c r="C12" s="75" t="s">
        <v>19</v>
      </c>
      <c r="D12" s="8" t="s">
        <v>28</v>
      </c>
      <c r="E12" s="10"/>
      <c r="F12" s="65" t="s">
        <v>2</v>
      </c>
      <c r="G12" s="66" t="s">
        <v>94</v>
      </c>
      <c r="H12" s="22"/>
      <c r="I12" s="68" t="s">
        <v>1</v>
      </c>
      <c r="J12" s="66" t="s">
        <v>13</v>
      </c>
      <c r="K12" s="28"/>
      <c r="L12" s="69" t="s">
        <v>1</v>
      </c>
      <c r="M12" s="70" t="s">
        <v>102</v>
      </c>
      <c r="N12" s="13"/>
      <c r="O12" s="69" t="s">
        <v>2</v>
      </c>
      <c r="P12" s="71" t="s">
        <v>14</v>
      </c>
      <c r="Q12" s="72">
        <f t="shared" si="0"/>
        <v>0</v>
      </c>
      <c r="R12" s="288" t="s">
        <v>0</v>
      </c>
    </row>
    <row r="13" spans="1:18" s="1" customFormat="1" ht="13.5" customHeight="1">
      <c r="A13" s="309"/>
      <c r="B13" s="312"/>
      <c r="C13" s="76" t="s">
        <v>18</v>
      </c>
      <c r="D13" s="76" t="s">
        <v>28</v>
      </c>
      <c r="E13" s="13"/>
      <c r="F13" s="77" t="s">
        <v>2</v>
      </c>
      <c r="G13" s="66" t="s">
        <v>94</v>
      </c>
      <c r="H13" s="22"/>
      <c r="I13" s="68" t="s">
        <v>1</v>
      </c>
      <c r="J13" s="66" t="s">
        <v>13</v>
      </c>
      <c r="K13" s="28"/>
      <c r="L13" s="69" t="s">
        <v>1</v>
      </c>
      <c r="M13" s="70" t="s">
        <v>102</v>
      </c>
      <c r="N13" s="13"/>
      <c r="O13" s="69" t="s">
        <v>2</v>
      </c>
      <c r="P13" s="71" t="s">
        <v>14</v>
      </c>
      <c r="Q13" s="78">
        <f t="shared" si="0"/>
        <v>0</v>
      </c>
      <c r="R13" s="288" t="s">
        <v>0</v>
      </c>
    </row>
    <row r="14" spans="1:18" s="1" customFormat="1" ht="12.75">
      <c r="A14" s="309"/>
      <c r="B14" s="312"/>
      <c r="C14" s="79" t="s">
        <v>24</v>
      </c>
      <c r="D14" s="80" t="s">
        <v>47</v>
      </c>
      <c r="E14" s="12"/>
      <c r="F14" s="81" t="s">
        <v>2</v>
      </c>
      <c r="G14" s="82" t="s">
        <v>94</v>
      </c>
      <c r="H14" s="15"/>
      <c r="I14" s="83" t="s">
        <v>1</v>
      </c>
      <c r="J14" s="82" t="s">
        <v>13</v>
      </c>
      <c r="K14" s="15"/>
      <c r="L14" s="83" t="s">
        <v>1</v>
      </c>
      <c r="M14" s="80" t="s">
        <v>102</v>
      </c>
      <c r="N14" s="12"/>
      <c r="O14" s="83" t="s">
        <v>2</v>
      </c>
      <c r="P14" s="84" t="s">
        <v>14</v>
      </c>
      <c r="Q14" s="85">
        <f t="shared" si="0"/>
        <v>0</v>
      </c>
      <c r="R14" s="289" t="s">
        <v>0</v>
      </c>
    </row>
    <row r="15" spans="1:18" s="1" customFormat="1" ht="12.75">
      <c r="A15" s="309"/>
      <c r="B15" s="312"/>
      <c r="C15" s="79" t="s">
        <v>81</v>
      </c>
      <c r="D15" s="70" t="s">
        <v>47</v>
      </c>
      <c r="E15" s="13"/>
      <c r="F15" s="77" t="s">
        <v>2</v>
      </c>
      <c r="G15" s="66" t="s">
        <v>94</v>
      </c>
      <c r="H15" s="22"/>
      <c r="I15" s="69" t="s">
        <v>1</v>
      </c>
      <c r="J15" s="66" t="s">
        <v>13</v>
      </c>
      <c r="K15" s="22"/>
      <c r="L15" s="69" t="s">
        <v>1</v>
      </c>
      <c r="M15" s="70" t="s">
        <v>102</v>
      </c>
      <c r="N15" s="13"/>
      <c r="O15" s="69" t="s">
        <v>2</v>
      </c>
      <c r="P15" s="71" t="s">
        <v>14</v>
      </c>
      <c r="Q15" s="87">
        <f t="shared" si="0"/>
        <v>0</v>
      </c>
      <c r="R15" s="290" t="s">
        <v>0</v>
      </c>
    </row>
    <row r="16" spans="1:18" s="1" customFormat="1" ht="13.5" thickBot="1">
      <c r="A16" s="309"/>
      <c r="B16" s="312"/>
      <c r="C16" s="89" t="s">
        <v>22</v>
      </c>
      <c r="D16" s="90" t="s">
        <v>47</v>
      </c>
      <c r="E16" s="11"/>
      <c r="F16" s="91" t="s">
        <v>2</v>
      </c>
      <c r="G16" s="92" t="s">
        <v>94</v>
      </c>
      <c r="H16" s="16"/>
      <c r="I16" s="93" t="s">
        <v>1</v>
      </c>
      <c r="J16" s="92" t="s">
        <v>13</v>
      </c>
      <c r="K16" s="16"/>
      <c r="L16" s="93" t="s">
        <v>1</v>
      </c>
      <c r="M16" s="90" t="s">
        <v>102</v>
      </c>
      <c r="N16" s="11"/>
      <c r="O16" s="93" t="s">
        <v>2</v>
      </c>
      <c r="P16" s="94" t="s">
        <v>14</v>
      </c>
      <c r="Q16" s="95">
        <f t="shared" si="0"/>
        <v>0</v>
      </c>
      <c r="R16" s="291" t="s">
        <v>0</v>
      </c>
    </row>
    <row r="17" spans="1:18" s="1" customFormat="1" ht="11.25" customHeight="1" thickBot="1">
      <c r="A17" s="309"/>
      <c r="B17" s="313"/>
      <c r="C17" s="351" t="s">
        <v>66</v>
      </c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3"/>
      <c r="Q17" s="100">
        <f>SUM(Q9:Q16)</f>
        <v>0</v>
      </c>
      <c r="R17" s="292" t="s">
        <v>0</v>
      </c>
    </row>
    <row r="18" spans="1:18" s="1" customFormat="1" ht="15" customHeight="1">
      <c r="A18" s="309"/>
      <c r="B18" s="311" t="s">
        <v>32</v>
      </c>
      <c r="C18" s="57" t="s">
        <v>25</v>
      </c>
      <c r="D18" s="56" t="s">
        <v>28</v>
      </c>
      <c r="E18" s="9"/>
      <c r="F18" s="58" t="s">
        <v>2</v>
      </c>
      <c r="G18" s="59" t="s">
        <v>40</v>
      </c>
      <c r="H18" s="17"/>
      <c r="I18" s="60" t="s">
        <v>2</v>
      </c>
      <c r="J18" s="82" t="s">
        <v>13</v>
      </c>
      <c r="K18" s="24"/>
      <c r="L18" s="60" t="s">
        <v>1</v>
      </c>
      <c r="M18" s="59" t="s">
        <v>27</v>
      </c>
      <c r="N18" s="9"/>
      <c r="O18" s="60" t="s">
        <v>2</v>
      </c>
      <c r="P18" s="102" t="s">
        <v>65</v>
      </c>
      <c r="Q18" s="103">
        <f>E18*H18*K18*N18</f>
        <v>0</v>
      </c>
      <c r="R18" s="104" t="s">
        <v>2</v>
      </c>
    </row>
    <row r="19" spans="1:18" s="1" customFormat="1" ht="15" customHeight="1">
      <c r="A19" s="309"/>
      <c r="B19" s="312"/>
      <c r="C19" s="70" t="s">
        <v>26</v>
      </c>
      <c r="D19" s="76" t="s">
        <v>28</v>
      </c>
      <c r="E19" s="13"/>
      <c r="F19" s="77" t="s">
        <v>2</v>
      </c>
      <c r="G19" s="66" t="s">
        <v>38</v>
      </c>
      <c r="H19" s="20"/>
      <c r="I19" s="69" t="s">
        <v>2</v>
      </c>
      <c r="J19" s="66" t="s">
        <v>13</v>
      </c>
      <c r="K19" s="28"/>
      <c r="L19" s="69" t="s">
        <v>1</v>
      </c>
      <c r="M19" s="66" t="s">
        <v>27</v>
      </c>
      <c r="N19" s="13"/>
      <c r="O19" s="69" t="s">
        <v>2</v>
      </c>
      <c r="P19" s="227" t="s">
        <v>65</v>
      </c>
      <c r="Q19" s="166">
        <f>E19*H19*K19*N19</f>
        <v>0</v>
      </c>
      <c r="R19" s="117" t="s">
        <v>2</v>
      </c>
    </row>
    <row r="20" spans="1:18" s="1" customFormat="1" ht="17.25" customHeight="1" thickBot="1">
      <c r="A20" s="309"/>
      <c r="B20" s="312"/>
      <c r="C20" s="90" t="s">
        <v>86</v>
      </c>
      <c r="D20" s="126" t="s">
        <v>28</v>
      </c>
      <c r="E20" s="11"/>
      <c r="F20" s="91" t="s">
        <v>2</v>
      </c>
      <c r="G20" s="107" t="s">
        <v>31</v>
      </c>
      <c r="H20" s="18"/>
      <c r="I20" s="93" t="s">
        <v>1</v>
      </c>
      <c r="J20" s="107" t="s">
        <v>29</v>
      </c>
      <c r="K20" s="229">
        <f>H20*PI()</f>
        <v>0</v>
      </c>
      <c r="L20" s="93" t="s">
        <v>1</v>
      </c>
      <c r="M20" s="107" t="s">
        <v>108</v>
      </c>
      <c r="N20" s="11"/>
      <c r="O20" s="93" t="s">
        <v>2</v>
      </c>
      <c r="P20" s="119" t="s">
        <v>13</v>
      </c>
      <c r="Q20" s="95">
        <f>E20*K20*N20</f>
        <v>0</v>
      </c>
      <c r="R20" s="228" t="s">
        <v>1</v>
      </c>
    </row>
    <row r="21" spans="1:18" s="1" customFormat="1" ht="18" customHeight="1" thickBot="1">
      <c r="A21" s="309"/>
      <c r="B21" s="313"/>
      <c r="C21" s="351" t="s">
        <v>67</v>
      </c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3"/>
      <c r="Q21" s="113">
        <f>Q18+Q20</f>
        <v>0</v>
      </c>
      <c r="R21" s="114" t="s">
        <v>85</v>
      </c>
    </row>
    <row r="22" spans="1:18" s="1" customFormat="1" ht="17.25" customHeight="1">
      <c r="A22" s="309"/>
      <c r="B22" s="311" t="s">
        <v>33</v>
      </c>
      <c r="C22" s="307" t="s">
        <v>97</v>
      </c>
      <c r="D22" s="79" t="s">
        <v>28</v>
      </c>
      <c r="E22" s="12"/>
      <c r="F22" s="81" t="s">
        <v>2</v>
      </c>
      <c r="G22" s="82" t="s">
        <v>75</v>
      </c>
      <c r="H22" s="19"/>
      <c r="I22" s="83" t="s">
        <v>2</v>
      </c>
      <c r="J22" s="82" t="s">
        <v>39</v>
      </c>
      <c r="K22" s="15"/>
      <c r="L22" s="83" t="s">
        <v>1</v>
      </c>
      <c r="M22" s="82" t="s">
        <v>30</v>
      </c>
      <c r="N22" s="19"/>
      <c r="O22" s="83" t="s">
        <v>2</v>
      </c>
      <c r="P22" s="115" t="s">
        <v>13</v>
      </c>
      <c r="Q22" s="62">
        <f>E22*K22*N22</f>
        <v>0</v>
      </c>
      <c r="R22" s="104" t="s">
        <v>1</v>
      </c>
    </row>
    <row r="23" spans="1:18" s="1" customFormat="1" ht="13.5" customHeight="1">
      <c r="A23" s="309"/>
      <c r="B23" s="312"/>
      <c r="C23" s="80" t="s">
        <v>98</v>
      </c>
      <c r="D23" s="76" t="s">
        <v>28</v>
      </c>
      <c r="E23" s="13"/>
      <c r="F23" s="77" t="s">
        <v>2</v>
      </c>
      <c r="G23" s="66" t="s">
        <v>75</v>
      </c>
      <c r="H23" s="20"/>
      <c r="I23" s="69" t="s">
        <v>2</v>
      </c>
      <c r="J23" s="66" t="s">
        <v>39</v>
      </c>
      <c r="K23" s="22"/>
      <c r="L23" s="69" t="s">
        <v>1</v>
      </c>
      <c r="M23" s="66" t="s">
        <v>30</v>
      </c>
      <c r="N23" s="20"/>
      <c r="O23" s="69" t="s">
        <v>2</v>
      </c>
      <c r="P23" s="116" t="s">
        <v>13</v>
      </c>
      <c r="Q23" s="87">
        <f>E23*K23*N23</f>
        <v>0</v>
      </c>
      <c r="R23" s="117" t="s">
        <v>1</v>
      </c>
    </row>
    <row r="24" spans="1:18" s="1" customFormat="1" ht="16.5" customHeight="1" thickBot="1">
      <c r="A24" s="309"/>
      <c r="B24" s="312"/>
      <c r="C24" s="105" t="s">
        <v>99</v>
      </c>
      <c r="D24" s="89" t="s">
        <v>28</v>
      </c>
      <c r="E24" s="14"/>
      <c r="F24" s="106" t="s">
        <v>2</v>
      </c>
      <c r="G24" s="107" t="s">
        <v>31</v>
      </c>
      <c r="H24" s="23"/>
      <c r="I24" s="118" t="s">
        <v>1</v>
      </c>
      <c r="J24" s="107" t="s">
        <v>29</v>
      </c>
      <c r="K24" s="229">
        <f>H24*PI()</f>
        <v>0</v>
      </c>
      <c r="L24" s="118" t="s">
        <v>1</v>
      </c>
      <c r="M24" s="107" t="s">
        <v>108</v>
      </c>
      <c r="N24" s="25"/>
      <c r="O24" s="118" t="s">
        <v>2</v>
      </c>
      <c r="P24" s="119" t="s">
        <v>13</v>
      </c>
      <c r="Q24" s="120">
        <f>E24*K24*N24</f>
        <v>0</v>
      </c>
      <c r="R24" s="109" t="s">
        <v>1</v>
      </c>
    </row>
    <row r="25" spans="1:18" s="1" customFormat="1" ht="17.25" customHeight="1" thickBot="1">
      <c r="A25" s="309"/>
      <c r="B25" s="313"/>
      <c r="C25" s="351" t="s">
        <v>95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3"/>
      <c r="Q25" s="122">
        <f>SUM(Q22:Q24)</f>
        <v>0</v>
      </c>
      <c r="R25" s="123" t="s">
        <v>1</v>
      </c>
    </row>
    <row r="26" spans="1:18" s="1" customFormat="1" ht="12.75" customHeight="1">
      <c r="A26" s="309"/>
      <c r="B26" s="320" t="s">
        <v>34</v>
      </c>
      <c r="C26" s="56" t="s">
        <v>36</v>
      </c>
      <c r="D26" s="79" t="s">
        <v>28</v>
      </c>
      <c r="E26" s="12"/>
      <c r="F26" s="81" t="s">
        <v>2</v>
      </c>
      <c r="G26" s="82" t="s">
        <v>72</v>
      </c>
      <c r="H26" s="19"/>
      <c r="I26" s="83" t="s">
        <v>2</v>
      </c>
      <c r="J26" s="82" t="s">
        <v>39</v>
      </c>
      <c r="K26" s="15"/>
      <c r="L26" s="83" t="s">
        <v>1</v>
      </c>
      <c r="M26" s="57" t="s">
        <v>102</v>
      </c>
      <c r="N26" s="9"/>
      <c r="O26" s="60" t="s">
        <v>2</v>
      </c>
      <c r="P26" s="124" t="s">
        <v>13</v>
      </c>
      <c r="Q26" s="85">
        <f>E26*H26*K26*N26</f>
        <v>0</v>
      </c>
      <c r="R26" s="125" t="s">
        <v>1</v>
      </c>
    </row>
    <row r="27" spans="1:18" s="1" customFormat="1" ht="13.5" customHeight="1">
      <c r="A27" s="309"/>
      <c r="B27" s="321"/>
      <c r="C27" s="76" t="s">
        <v>35</v>
      </c>
      <c r="D27" s="76" t="s">
        <v>28</v>
      </c>
      <c r="E27" s="13"/>
      <c r="F27" s="77" t="s">
        <v>2</v>
      </c>
      <c r="G27" s="66" t="s">
        <v>72</v>
      </c>
      <c r="H27" s="20"/>
      <c r="I27" s="69" t="s">
        <v>2</v>
      </c>
      <c r="J27" s="82" t="s">
        <v>39</v>
      </c>
      <c r="K27" s="15"/>
      <c r="L27" s="83" t="s">
        <v>1</v>
      </c>
      <c r="M27" s="70" t="s">
        <v>102</v>
      </c>
      <c r="N27" s="13"/>
      <c r="O27" s="69" t="s">
        <v>2</v>
      </c>
      <c r="P27" s="124" t="s">
        <v>13</v>
      </c>
      <c r="Q27" s="85">
        <f>E27*H27*K27*N27</f>
        <v>0</v>
      </c>
      <c r="R27" s="125" t="s">
        <v>1</v>
      </c>
    </row>
    <row r="28" spans="1:18" s="6" customFormat="1" ht="12" customHeight="1" thickBot="1">
      <c r="A28" s="309"/>
      <c r="B28" s="321"/>
      <c r="C28" s="126" t="s">
        <v>37</v>
      </c>
      <c r="D28" s="89" t="s">
        <v>28</v>
      </c>
      <c r="E28" s="14"/>
      <c r="F28" s="106" t="s">
        <v>2</v>
      </c>
      <c r="G28" s="92" t="s">
        <v>73</v>
      </c>
      <c r="H28" s="18"/>
      <c r="I28" s="93" t="s">
        <v>2</v>
      </c>
      <c r="J28" s="107" t="s">
        <v>39</v>
      </c>
      <c r="K28" s="23"/>
      <c r="L28" s="118" t="s">
        <v>1</v>
      </c>
      <c r="M28" s="70" t="s">
        <v>102</v>
      </c>
      <c r="N28" s="13"/>
      <c r="O28" s="69" t="s">
        <v>2</v>
      </c>
      <c r="P28" s="119" t="s">
        <v>13</v>
      </c>
      <c r="Q28" s="120">
        <f>E28*H28*K28*N28</f>
        <v>0</v>
      </c>
      <c r="R28" s="109" t="s">
        <v>1</v>
      </c>
    </row>
    <row r="29" spans="1:18" s="6" customFormat="1" ht="13.5" customHeight="1" thickBot="1">
      <c r="A29" s="310"/>
      <c r="B29" s="322"/>
      <c r="C29" s="127" t="s">
        <v>68</v>
      </c>
      <c r="D29" s="98"/>
      <c r="E29" s="43"/>
      <c r="F29" s="98"/>
      <c r="G29" s="98"/>
      <c r="H29" s="110"/>
      <c r="I29" s="111"/>
      <c r="J29" s="98"/>
      <c r="K29" s="112"/>
      <c r="L29" s="111"/>
      <c r="M29" s="98"/>
      <c r="N29" s="110"/>
      <c r="O29" s="111"/>
      <c r="P29" s="121"/>
      <c r="Q29" s="120">
        <f>Q26+Q27+Q28</f>
        <v>0</v>
      </c>
      <c r="R29" s="109" t="s">
        <v>1</v>
      </c>
    </row>
    <row r="30" spans="1:18" s="6" customFormat="1" ht="12" customHeight="1">
      <c r="A30" s="340" t="s">
        <v>48</v>
      </c>
      <c r="B30" s="320"/>
      <c r="C30" s="314" t="s">
        <v>49</v>
      </c>
      <c r="D30" s="315"/>
      <c r="E30" s="315"/>
      <c r="F30" s="361"/>
      <c r="G30" s="59" t="s">
        <v>94</v>
      </c>
      <c r="H30" s="21"/>
      <c r="I30" s="60" t="s">
        <v>1</v>
      </c>
      <c r="J30" s="131" t="s">
        <v>13</v>
      </c>
      <c r="K30" s="21"/>
      <c r="L30" s="132" t="s">
        <v>1</v>
      </c>
      <c r="M30" s="138" t="s">
        <v>30</v>
      </c>
      <c r="N30" s="26"/>
      <c r="O30" s="60" t="s">
        <v>2</v>
      </c>
      <c r="P30" s="129" t="s">
        <v>14</v>
      </c>
      <c r="Q30" s="62">
        <f>H30*K30*N30</f>
        <v>0</v>
      </c>
      <c r="R30" s="287" t="s">
        <v>0</v>
      </c>
    </row>
    <row r="31" spans="1:18" s="6" customFormat="1" ht="12" customHeight="1" thickBot="1">
      <c r="A31" s="341"/>
      <c r="B31" s="321"/>
      <c r="C31" s="328" t="s">
        <v>50</v>
      </c>
      <c r="D31" s="329"/>
      <c r="E31" s="329"/>
      <c r="F31" s="362"/>
      <c r="G31" s="107" t="s">
        <v>94</v>
      </c>
      <c r="H31" s="225"/>
      <c r="I31" s="118" t="s">
        <v>1</v>
      </c>
      <c r="J31" s="107" t="s">
        <v>13</v>
      </c>
      <c r="K31" s="25"/>
      <c r="L31" s="118" t="s">
        <v>1</v>
      </c>
      <c r="M31" s="139" t="s">
        <v>47</v>
      </c>
      <c r="N31" s="223"/>
      <c r="O31" s="118" t="s">
        <v>2</v>
      </c>
      <c r="P31" s="140" t="s">
        <v>14</v>
      </c>
      <c r="Q31" s="120">
        <f>H31*K31*N31</f>
        <v>0</v>
      </c>
      <c r="R31" s="297" t="s">
        <v>0</v>
      </c>
    </row>
    <row r="32" spans="1:18" s="6" customFormat="1" ht="12" customHeight="1" thickBot="1">
      <c r="A32" s="342"/>
      <c r="B32" s="322"/>
      <c r="C32" s="351" t="s">
        <v>60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3"/>
      <c r="Q32" s="120">
        <f>Q30+Q31</f>
        <v>0</v>
      </c>
      <c r="R32" s="297" t="s">
        <v>0</v>
      </c>
    </row>
    <row r="33" spans="1:18" s="6" customFormat="1" ht="4.5" customHeight="1">
      <c r="A33" s="137"/>
      <c r="B33" s="137"/>
      <c r="C33" s="146"/>
      <c r="D33" s="147"/>
      <c r="E33" s="147"/>
      <c r="F33" s="147"/>
      <c r="G33" s="147"/>
      <c r="H33" s="148"/>
      <c r="I33" s="149"/>
      <c r="J33" s="147"/>
      <c r="K33" s="150"/>
      <c r="L33" s="149"/>
      <c r="M33" s="147"/>
      <c r="N33" s="151"/>
      <c r="O33" s="149"/>
      <c r="P33" s="152"/>
      <c r="Q33" s="153"/>
      <c r="R33" s="154"/>
    </row>
    <row r="34" spans="1:18" s="6" customFormat="1" ht="12.75">
      <c r="A34" s="230" t="s">
        <v>51</v>
      </c>
      <c r="B34" s="231"/>
      <c r="C34" s="232"/>
      <c r="D34" s="232"/>
      <c r="E34" s="232"/>
      <c r="F34" s="232"/>
      <c r="G34" s="232"/>
      <c r="H34" s="233"/>
      <c r="I34" s="234"/>
      <c r="J34" s="232"/>
      <c r="K34" s="235"/>
      <c r="L34" s="234"/>
      <c r="M34" s="232"/>
      <c r="N34" s="236"/>
      <c r="O34" s="234"/>
      <c r="P34" s="251"/>
      <c r="Q34" s="238"/>
      <c r="R34" s="230"/>
    </row>
    <row r="35" spans="4:18" s="6" customFormat="1" ht="4.5" customHeight="1" thickBot="1">
      <c r="D35" s="147"/>
      <c r="E35" s="147"/>
      <c r="F35" s="147"/>
      <c r="G35" s="146"/>
      <c r="H35" s="148"/>
      <c r="I35" s="149"/>
      <c r="J35" s="147"/>
      <c r="K35" s="150"/>
      <c r="L35" s="149"/>
      <c r="M35" s="147"/>
      <c r="N35" s="151"/>
      <c r="O35" s="149"/>
      <c r="P35" s="155"/>
      <c r="Q35" s="153"/>
      <c r="R35" s="154"/>
    </row>
    <row r="36" spans="1:18" ht="12" customHeight="1">
      <c r="A36" s="308" t="s">
        <v>52</v>
      </c>
      <c r="B36" s="311" t="s">
        <v>53</v>
      </c>
      <c r="C36" s="314" t="s">
        <v>16</v>
      </c>
      <c r="D36" s="315"/>
      <c r="E36" s="315"/>
      <c r="F36" s="315"/>
      <c r="G36" s="316"/>
      <c r="H36" s="156">
        <f aca="true" t="shared" si="1" ref="H36:H43">Q9</f>
        <v>0</v>
      </c>
      <c r="I36" s="157" t="s">
        <v>0</v>
      </c>
      <c r="J36" s="365"/>
      <c r="K36" s="366"/>
      <c r="L36" s="367"/>
      <c r="M36" s="158" t="s">
        <v>21</v>
      </c>
      <c r="N36" s="159">
        <v>16.4</v>
      </c>
      <c r="O36" s="57" t="s">
        <v>4</v>
      </c>
      <c r="P36" s="129" t="s">
        <v>15</v>
      </c>
      <c r="Q36" s="103">
        <f aca="true" t="shared" si="2" ref="Q36:Q45">H36*N36</f>
        <v>0</v>
      </c>
      <c r="R36" s="160" t="s">
        <v>2</v>
      </c>
    </row>
    <row r="37" spans="1:18" ht="12" customHeight="1">
      <c r="A37" s="309"/>
      <c r="B37" s="312"/>
      <c r="C37" s="323" t="s">
        <v>20</v>
      </c>
      <c r="D37" s="324"/>
      <c r="E37" s="324"/>
      <c r="F37" s="324"/>
      <c r="G37" s="325"/>
      <c r="H37" s="162">
        <f t="shared" si="1"/>
        <v>0</v>
      </c>
      <c r="I37" s="163" t="s">
        <v>0</v>
      </c>
      <c r="J37" s="368"/>
      <c r="K37" s="369"/>
      <c r="L37" s="370"/>
      <c r="M37" s="164" t="s">
        <v>21</v>
      </c>
      <c r="N37" s="165">
        <v>16.4</v>
      </c>
      <c r="O37" s="70" t="s">
        <v>4</v>
      </c>
      <c r="P37" s="130" t="s">
        <v>15</v>
      </c>
      <c r="Q37" s="166">
        <f t="shared" si="2"/>
        <v>0</v>
      </c>
      <c r="R37" s="167" t="s">
        <v>2</v>
      </c>
    </row>
    <row r="38" spans="1:18" ht="12" customHeight="1">
      <c r="A38" s="309"/>
      <c r="B38" s="312"/>
      <c r="C38" s="323" t="s">
        <v>71</v>
      </c>
      <c r="D38" s="324"/>
      <c r="E38" s="324"/>
      <c r="F38" s="324"/>
      <c r="G38" s="325"/>
      <c r="H38" s="168">
        <f t="shared" si="1"/>
        <v>0</v>
      </c>
      <c r="I38" s="169" t="s">
        <v>0</v>
      </c>
      <c r="J38" s="368"/>
      <c r="K38" s="369"/>
      <c r="L38" s="370"/>
      <c r="M38" s="170" t="s">
        <v>21</v>
      </c>
      <c r="N38" s="171">
        <v>16.4</v>
      </c>
      <c r="O38" s="80" t="s">
        <v>4</v>
      </c>
      <c r="P38" s="172" t="s">
        <v>15</v>
      </c>
      <c r="Q38" s="173">
        <f t="shared" si="2"/>
        <v>0</v>
      </c>
      <c r="R38" s="174" t="s">
        <v>2</v>
      </c>
    </row>
    <row r="39" spans="1:18" ht="12" customHeight="1">
      <c r="A39" s="309"/>
      <c r="B39" s="312"/>
      <c r="C39" s="323" t="s">
        <v>19</v>
      </c>
      <c r="D39" s="324"/>
      <c r="E39" s="324"/>
      <c r="F39" s="324"/>
      <c r="G39" s="325"/>
      <c r="H39" s="168">
        <f t="shared" si="1"/>
        <v>0</v>
      </c>
      <c r="I39" s="169" t="s">
        <v>0</v>
      </c>
      <c r="J39" s="368"/>
      <c r="K39" s="369"/>
      <c r="L39" s="370"/>
      <c r="M39" s="170" t="s">
        <v>21</v>
      </c>
      <c r="N39" s="171">
        <v>16.4</v>
      </c>
      <c r="O39" s="80" t="s">
        <v>4</v>
      </c>
      <c r="P39" s="172" t="s">
        <v>15</v>
      </c>
      <c r="Q39" s="173">
        <f t="shared" si="2"/>
        <v>0</v>
      </c>
      <c r="R39" s="174" t="s">
        <v>2</v>
      </c>
    </row>
    <row r="40" spans="1:18" ht="12" customHeight="1">
      <c r="A40" s="309"/>
      <c r="B40" s="312"/>
      <c r="C40" s="323" t="s">
        <v>18</v>
      </c>
      <c r="D40" s="324"/>
      <c r="E40" s="324"/>
      <c r="F40" s="324"/>
      <c r="G40" s="325"/>
      <c r="H40" s="168">
        <f t="shared" si="1"/>
        <v>0</v>
      </c>
      <c r="I40" s="169" t="s">
        <v>0</v>
      </c>
      <c r="J40" s="368"/>
      <c r="K40" s="369"/>
      <c r="L40" s="370"/>
      <c r="M40" s="170" t="s">
        <v>21</v>
      </c>
      <c r="N40" s="171">
        <v>16.4</v>
      </c>
      <c r="O40" s="80" t="s">
        <v>4</v>
      </c>
      <c r="P40" s="172" t="s">
        <v>15</v>
      </c>
      <c r="Q40" s="173">
        <f t="shared" si="2"/>
        <v>0</v>
      </c>
      <c r="R40" s="174" t="s">
        <v>2</v>
      </c>
    </row>
    <row r="41" spans="1:18" ht="12" customHeight="1">
      <c r="A41" s="309"/>
      <c r="B41" s="312"/>
      <c r="C41" s="323" t="s">
        <v>24</v>
      </c>
      <c r="D41" s="324"/>
      <c r="E41" s="324"/>
      <c r="F41" s="324"/>
      <c r="G41" s="325"/>
      <c r="H41" s="162">
        <f t="shared" si="1"/>
        <v>0</v>
      </c>
      <c r="I41" s="163" t="s">
        <v>0</v>
      </c>
      <c r="J41" s="368"/>
      <c r="K41" s="369"/>
      <c r="L41" s="370"/>
      <c r="M41" s="164" t="s">
        <v>21</v>
      </c>
      <c r="N41" s="165">
        <v>16.4</v>
      </c>
      <c r="O41" s="70" t="s">
        <v>4</v>
      </c>
      <c r="P41" s="130" t="s">
        <v>15</v>
      </c>
      <c r="Q41" s="166">
        <f t="shared" si="2"/>
        <v>0</v>
      </c>
      <c r="R41" s="167" t="s">
        <v>2</v>
      </c>
    </row>
    <row r="42" spans="1:18" ht="12" customHeight="1">
      <c r="A42" s="309"/>
      <c r="B42" s="312"/>
      <c r="C42" s="323" t="s">
        <v>81</v>
      </c>
      <c r="D42" s="324"/>
      <c r="E42" s="324"/>
      <c r="F42" s="324"/>
      <c r="G42" s="325"/>
      <c r="H42" s="162">
        <f t="shared" si="1"/>
        <v>0</v>
      </c>
      <c r="I42" s="163" t="s">
        <v>0</v>
      </c>
      <c r="J42" s="368"/>
      <c r="K42" s="369"/>
      <c r="L42" s="370"/>
      <c r="M42" s="164" t="s">
        <v>21</v>
      </c>
      <c r="N42" s="165">
        <v>16.4</v>
      </c>
      <c r="O42" s="70" t="s">
        <v>4</v>
      </c>
      <c r="P42" s="130" t="s">
        <v>15</v>
      </c>
      <c r="Q42" s="166">
        <f t="shared" si="2"/>
        <v>0</v>
      </c>
      <c r="R42" s="167" t="s">
        <v>2</v>
      </c>
    </row>
    <row r="43" spans="1:18" s="1" customFormat="1" ht="12" customHeight="1" thickBot="1">
      <c r="A43" s="309"/>
      <c r="B43" s="313"/>
      <c r="C43" s="328" t="s">
        <v>22</v>
      </c>
      <c r="D43" s="329"/>
      <c r="E43" s="329"/>
      <c r="F43" s="329"/>
      <c r="G43" s="330"/>
      <c r="H43" s="175">
        <f t="shared" si="1"/>
        <v>0</v>
      </c>
      <c r="I43" s="176" t="s">
        <v>0</v>
      </c>
      <c r="J43" s="371"/>
      <c r="K43" s="372"/>
      <c r="L43" s="373"/>
      <c r="M43" s="177" t="s">
        <v>21</v>
      </c>
      <c r="N43" s="178">
        <v>16.4</v>
      </c>
      <c r="O43" s="90" t="s">
        <v>4</v>
      </c>
      <c r="P43" s="179" t="s">
        <v>15</v>
      </c>
      <c r="Q43" s="180">
        <f t="shared" si="2"/>
        <v>0</v>
      </c>
      <c r="R43" s="181" t="s">
        <v>2</v>
      </c>
    </row>
    <row r="44" spans="1:18" ht="15" customHeight="1">
      <c r="A44" s="309"/>
      <c r="B44" s="326" t="s">
        <v>54</v>
      </c>
      <c r="C44" s="314" t="s">
        <v>49</v>
      </c>
      <c r="D44" s="315"/>
      <c r="E44" s="315"/>
      <c r="F44" s="315"/>
      <c r="G44" s="316"/>
      <c r="H44" s="168">
        <f>Q30</f>
        <v>0</v>
      </c>
      <c r="I44" s="169" t="s">
        <v>0</v>
      </c>
      <c r="J44" s="365"/>
      <c r="K44" s="366"/>
      <c r="L44" s="367"/>
      <c r="M44" s="170" t="s">
        <v>21</v>
      </c>
      <c r="N44" s="171">
        <v>10.3</v>
      </c>
      <c r="O44" s="80" t="s">
        <v>4</v>
      </c>
      <c r="P44" s="172" t="s">
        <v>15</v>
      </c>
      <c r="Q44" s="173">
        <f t="shared" si="2"/>
        <v>0</v>
      </c>
      <c r="R44" s="174" t="s">
        <v>2</v>
      </c>
    </row>
    <row r="45" spans="1:18" ht="17.25" customHeight="1" thickBot="1">
      <c r="A45" s="309"/>
      <c r="B45" s="327"/>
      <c r="C45" s="328" t="s">
        <v>50</v>
      </c>
      <c r="D45" s="329"/>
      <c r="E45" s="329"/>
      <c r="F45" s="329"/>
      <c r="G45" s="330"/>
      <c r="H45" s="175">
        <f>Q31</f>
        <v>0</v>
      </c>
      <c r="I45" s="176" t="s">
        <v>0</v>
      </c>
      <c r="J45" s="371"/>
      <c r="K45" s="372"/>
      <c r="L45" s="373"/>
      <c r="M45" s="182" t="s">
        <v>21</v>
      </c>
      <c r="N45" s="226">
        <v>10.3</v>
      </c>
      <c r="O45" s="183" t="s">
        <v>4</v>
      </c>
      <c r="P45" s="184" t="s">
        <v>15</v>
      </c>
      <c r="Q45" s="185">
        <f t="shared" si="2"/>
        <v>0</v>
      </c>
      <c r="R45" s="186" t="s">
        <v>2</v>
      </c>
    </row>
    <row r="46" spans="1:19" s="1" customFormat="1" ht="13.5" thickBot="1">
      <c r="A46" s="310"/>
      <c r="B46" s="416" t="s">
        <v>55</v>
      </c>
      <c r="C46" s="352"/>
      <c r="D46" s="352"/>
      <c r="E46" s="352"/>
      <c r="F46" s="352"/>
      <c r="G46" s="353"/>
      <c r="H46" s="189">
        <f>SUM(H36:H45)</f>
        <v>0</v>
      </c>
      <c r="I46" s="190" t="s">
        <v>0</v>
      </c>
      <c r="J46" s="396"/>
      <c r="K46" s="359"/>
      <c r="L46" s="359"/>
      <c r="M46" s="359"/>
      <c r="N46" s="359"/>
      <c r="O46" s="406"/>
      <c r="P46" s="44" t="s">
        <v>15</v>
      </c>
      <c r="Q46" s="193">
        <f>SUM(Q36:Q45)</f>
        <v>0</v>
      </c>
      <c r="R46" s="194" t="s">
        <v>2</v>
      </c>
      <c r="S46" s="30" t="b">
        <f aca="true" t="shared" si="3" ref="S46:S52">IF(Q46&gt;0,Q46)</f>
        <v>0</v>
      </c>
    </row>
    <row r="47" spans="1:19" s="1" customFormat="1" ht="12" customHeight="1">
      <c r="A47" s="308" t="s">
        <v>59</v>
      </c>
      <c r="B47" s="331" t="s">
        <v>56</v>
      </c>
      <c r="C47" s="332"/>
      <c r="D47" s="314" t="s">
        <v>25</v>
      </c>
      <c r="E47" s="315"/>
      <c r="F47" s="315"/>
      <c r="G47" s="316"/>
      <c r="H47" s="195">
        <f>Q18</f>
        <v>0</v>
      </c>
      <c r="I47" s="196" t="s">
        <v>2</v>
      </c>
      <c r="J47" s="197" t="s">
        <v>6</v>
      </c>
      <c r="K47" s="170">
        <v>15</v>
      </c>
      <c r="L47" s="161"/>
      <c r="M47" s="393" t="s">
        <v>15</v>
      </c>
      <c r="N47" s="394"/>
      <c r="O47" s="395"/>
      <c r="P47" s="198" t="s">
        <v>15</v>
      </c>
      <c r="Q47" s="173">
        <f>H47*K47</f>
        <v>0</v>
      </c>
      <c r="R47" s="199" t="s">
        <v>2</v>
      </c>
      <c r="S47" s="30" t="b">
        <f t="shared" si="3"/>
        <v>0</v>
      </c>
    </row>
    <row r="48" spans="1:19" s="1" customFormat="1" ht="12" customHeight="1">
      <c r="A48" s="309"/>
      <c r="B48" s="333"/>
      <c r="C48" s="334"/>
      <c r="D48" s="323" t="s">
        <v>26</v>
      </c>
      <c r="E48" s="324"/>
      <c r="F48" s="324"/>
      <c r="G48" s="325"/>
      <c r="H48" s="240">
        <f>Q19</f>
        <v>0</v>
      </c>
      <c r="I48" s="241" t="s">
        <v>2</v>
      </c>
      <c r="J48" s="242" t="s">
        <v>4</v>
      </c>
      <c r="K48" s="8">
        <v>25</v>
      </c>
      <c r="L48" s="164"/>
      <c r="M48" s="407" t="s">
        <v>15</v>
      </c>
      <c r="N48" s="408"/>
      <c r="O48" s="409"/>
      <c r="P48" s="243" t="s">
        <v>15</v>
      </c>
      <c r="Q48" s="166">
        <f>H48*K48</f>
        <v>0</v>
      </c>
      <c r="R48" s="244" t="s">
        <v>2</v>
      </c>
      <c r="S48" s="30"/>
    </row>
    <row r="49" spans="1:19" s="1" customFormat="1" ht="12" customHeight="1" thickBot="1">
      <c r="A49" s="309"/>
      <c r="B49" s="335"/>
      <c r="C49" s="336"/>
      <c r="D49" s="384" t="s">
        <v>86</v>
      </c>
      <c r="E49" s="385"/>
      <c r="F49" s="385"/>
      <c r="G49" s="386"/>
      <c r="H49" s="206">
        <f>Q20</f>
        <v>0</v>
      </c>
      <c r="I49" s="200" t="s">
        <v>1</v>
      </c>
      <c r="J49" s="207" t="s">
        <v>7</v>
      </c>
      <c r="K49" s="252">
        <v>0.015</v>
      </c>
      <c r="L49" s="239"/>
      <c r="M49" s="401" t="s">
        <v>87</v>
      </c>
      <c r="N49" s="402"/>
      <c r="O49" s="403"/>
      <c r="P49" s="209" t="s">
        <v>15</v>
      </c>
      <c r="Q49" s="108">
        <f>H49/K49</f>
        <v>0</v>
      </c>
      <c r="R49" s="210" t="s">
        <v>2</v>
      </c>
      <c r="S49" s="30" t="b">
        <f t="shared" si="3"/>
        <v>0</v>
      </c>
    </row>
    <row r="50" spans="1:19" s="1" customFormat="1" ht="12" customHeight="1">
      <c r="A50" s="309"/>
      <c r="B50" s="331" t="s">
        <v>103</v>
      </c>
      <c r="C50" s="332"/>
      <c r="D50" s="314" t="s">
        <v>97</v>
      </c>
      <c r="E50" s="315"/>
      <c r="F50" s="315"/>
      <c r="G50" s="316"/>
      <c r="H50" s="156">
        <f>Q22+Q23</f>
        <v>0</v>
      </c>
      <c r="I50" s="203" t="s">
        <v>1</v>
      </c>
      <c r="J50" s="204" t="s">
        <v>5</v>
      </c>
      <c r="K50" s="57">
        <v>0.06</v>
      </c>
      <c r="L50" s="57"/>
      <c r="M50" s="393" t="s">
        <v>87</v>
      </c>
      <c r="N50" s="394"/>
      <c r="O50" s="395"/>
      <c r="P50" s="205" t="s">
        <v>15</v>
      </c>
      <c r="Q50" s="103">
        <f>H50/K50</f>
        <v>0</v>
      </c>
      <c r="R50" s="160" t="s">
        <v>2</v>
      </c>
      <c r="S50" s="30" t="b">
        <f t="shared" si="3"/>
        <v>0</v>
      </c>
    </row>
    <row r="51" spans="1:19" s="1" customFormat="1" ht="12" customHeight="1" thickBot="1">
      <c r="A51" s="309"/>
      <c r="B51" s="335"/>
      <c r="C51" s="336"/>
      <c r="D51" s="328" t="s">
        <v>99</v>
      </c>
      <c r="E51" s="329"/>
      <c r="F51" s="329"/>
      <c r="G51" s="330"/>
      <c r="H51" s="206">
        <f>Q23+Q24</f>
        <v>0</v>
      </c>
      <c r="I51" s="200" t="s">
        <v>1</v>
      </c>
      <c r="J51" s="207" t="s">
        <v>7</v>
      </c>
      <c r="K51" s="105">
        <v>0.03</v>
      </c>
      <c r="L51" s="208"/>
      <c r="M51" s="387" t="s">
        <v>87</v>
      </c>
      <c r="N51" s="388"/>
      <c r="O51" s="389"/>
      <c r="P51" s="209" t="s">
        <v>15</v>
      </c>
      <c r="Q51" s="108">
        <f>H51/K51</f>
        <v>0</v>
      </c>
      <c r="R51" s="210" t="s">
        <v>2</v>
      </c>
      <c r="S51" s="30" t="b">
        <f t="shared" si="3"/>
        <v>0</v>
      </c>
    </row>
    <row r="52" spans="1:19" ht="12" customHeight="1" thickBot="1">
      <c r="A52" s="310"/>
      <c r="B52" s="416" t="s">
        <v>57</v>
      </c>
      <c r="C52" s="353"/>
      <c r="D52" s="381" t="s">
        <v>64</v>
      </c>
      <c r="E52" s="382"/>
      <c r="F52" s="382"/>
      <c r="G52" s="383"/>
      <c r="H52" s="206">
        <f>Q29</f>
        <v>0</v>
      </c>
      <c r="I52" s="200" t="s">
        <v>1</v>
      </c>
      <c r="J52" s="245" t="s">
        <v>7</v>
      </c>
      <c r="K52" s="105">
        <v>0.11</v>
      </c>
      <c r="L52" s="105"/>
      <c r="M52" s="401" t="s">
        <v>87</v>
      </c>
      <c r="N52" s="402"/>
      <c r="O52" s="403"/>
      <c r="P52" s="209" t="s">
        <v>15</v>
      </c>
      <c r="Q52" s="108">
        <f>H52/K52</f>
        <v>0</v>
      </c>
      <c r="R52" s="212" t="s">
        <v>2</v>
      </c>
      <c r="S52" s="30" t="b">
        <f t="shared" si="3"/>
        <v>0</v>
      </c>
    </row>
    <row r="53" spans="1:23" s="1" customFormat="1" ht="13.5" thickBot="1">
      <c r="A53" s="271"/>
      <c r="B53" s="272" t="s">
        <v>89</v>
      </c>
      <c r="C53" s="272"/>
      <c r="D53" s="272"/>
      <c r="E53" s="272"/>
      <c r="F53" s="272"/>
      <c r="G53" s="273"/>
      <c r="H53" s="274"/>
      <c r="I53" s="274"/>
      <c r="J53" s="274"/>
      <c r="K53" s="274"/>
      <c r="L53" s="275"/>
      <c r="M53" s="274"/>
      <c r="N53" s="276"/>
      <c r="O53" s="276"/>
      <c r="P53" s="278" t="s">
        <v>15</v>
      </c>
      <c r="Q53" s="279">
        <f>MIN(S46:S52)</f>
        <v>0</v>
      </c>
      <c r="R53" s="277" t="s">
        <v>2</v>
      </c>
      <c r="W53" s="3"/>
    </row>
    <row r="54" spans="1:18" ht="12.75">
      <c r="A54" s="422"/>
      <c r="B54" s="430" t="s">
        <v>63</v>
      </c>
      <c r="C54" s="431"/>
      <c r="D54" s="428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79"/>
      <c r="P54" s="133" t="s">
        <v>14</v>
      </c>
      <c r="Q54" s="156">
        <f>H46</f>
        <v>0</v>
      </c>
      <c r="R54" s="217" t="s">
        <v>0</v>
      </c>
    </row>
    <row r="55" spans="1:18" ht="11.25" customHeight="1" thickBot="1">
      <c r="A55" s="423"/>
      <c r="B55" s="417" t="s">
        <v>61</v>
      </c>
      <c r="C55" s="418"/>
      <c r="D55" s="429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80"/>
      <c r="P55" s="172" t="s">
        <v>14</v>
      </c>
      <c r="Q55" s="175">
        <f>Q32</f>
        <v>0</v>
      </c>
      <c r="R55" s="218" t="s">
        <v>0</v>
      </c>
    </row>
    <row r="56" spans="1:19" ht="13.5" thickBot="1">
      <c r="A56" s="423"/>
      <c r="B56" s="41" t="s">
        <v>62</v>
      </c>
      <c r="C56" s="145"/>
      <c r="D56" s="145"/>
      <c r="E56" s="145"/>
      <c r="F56" s="145"/>
      <c r="G56" s="302" t="e">
        <f>IF(Q56&lt;20,S57,IF(Q56&gt;66,S57,IF(Q56&gt;=20,S56,IF(Q56&lt;=66,S56))))</f>
        <v>#DIV/0!</v>
      </c>
      <c r="H56" s="145"/>
      <c r="I56" s="145"/>
      <c r="J56" s="145"/>
      <c r="K56" s="300"/>
      <c r="L56" s="145"/>
      <c r="M56" s="145"/>
      <c r="N56" s="145"/>
      <c r="O56" s="145"/>
      <c r="P56" s="301"/>
      <c r="Q56" s="299" t="e">
        <f>Q55/Q54%</f>
        <v>#DIV/0!</v>
      </c>
      <c r="R56" s="219" t="s">
        <v>3</v>
      </c>
      <c r="S56" s="2" t="s">
        <v>92</v>
      </c>
    </row>
    <row r="57" spans="1:19" ht="13.5" thickBot="1">
      <c r="A57" s="423"/>
      <c r="B57" s="396" t="s">
        <v>78</v>
      </c>
      <c r="C57" s="359"/>
      <c r="D57" s="359"/>
      <c r="E57" s="359"/>
      <c r="F57" s="360"/>
      <c r="G57" s="136" t="s">
        <v>21</v>
      </c>
      <c r="H57" s="224">
        <f>MIN(S46:S52)</f>
        <v>0</v>
      </c>
      <c r="I57" s="220" t="s">
        <v>2</v>
      </c>
      <c r="J57" s="221" t="s">
        <v>79</v>
      </c>
      <c r="K57" s="136">
        <v>320</v>
      </c>
      <c r="L57" s="390" t="s">
        <v>77</v>
      </c>
      <c r="M57" s="391"/>
      <c r="N57" s="391"/>
      <c r="O57" s="392"/>
      <c r="P57" s="44" t="s">
        <v>14</v>
      </c>
      <c r="Q57" s="47">
        <f>H57*K57/10000</f>
        <v>0</v>
      </c>
      <c r="R57" s="219" t="s">
        <v>0</v>
      </c>
      <c r="S57" s="2" t="s">
        <v>93</v>
      </c>
    </row>
    <row r="58" spans="1:18" ht="12.75">
      <c r="A58" s="423"/>
      <c r="B58" s="374" t="s">
        <v>76</v>
      </c>
      <c r="C58" s="375"/>
      <c r="D58" s="57" t="s">
        <v>47</v>
      </c>
      <c r="E58" s="283"/>
      <c r="F58" s="57" t="s">
        <v>2</v>
      </c>
      <c r="G58" s="255" t="s">
        <v>94</v>
      </c>
      <c r="H58" s="21"/>
      <c r="I58" s="60" t="s">
        <v>1</v>
      </c>
      <c r="J58" s="59" t="s">
        <v>13</v>
      </c>
      <c r="K58" s="21"/>
      <c r="L58" s="393" t="s">
        <v>1</v>
      </c>
      <c r="M58" s="394"/>
      <c r="N58" s="394"/>
      <c r="O58" s="395"/>
      <c r="P58" s="129"/>
      <c r="Q58" s="269"/>
      <c r="R58" s="284"/>
    </row>
    <row r="59" spans="1:18" ht="13.5" thickBot="1">
      <c r="A59" s="424"/>
      <c r="B59" s="376"/>
      <c r="C59" s="377"/>
      <c r="D59" s="105" t="s">
        <v>47</v>
      </c>
      <c r="E59" s="280"/>
      <c r="F59" s="105" t="s">
        <v>2</v>
      </c>
      <c r="G59" s="208" t="s">
        <v>94</v>
      </c>
      <c r="H59" s="23"/>
      <c r="I59" s="118" t="s">
        <v>1</v>
      </c>
      <c r="J59" s="107" t="s">
        <v>13</v>
      </c>
      <c r="K59" s="23"/>
      <c r="L59" s="387" t="s">
        <v>1</v>
      </c>
      <c r="M59" s="388"/>
      <c r="N59" s="388"/>
      <c r="O59" s="389"/>
      <c r="P59" s="140" t="s">
        <v>14</v>
      </c>
      <c r="Q59" s="281">
        <f>E59*H59*K59</f>
        <v>0</v>
      </c>
      <c r="R59" s="282" t="s">
        <v>0</v>
      </c>
    </row>
  </sheetData>
  <sheetProtection sheet="1" objects="1" scenarios="1"/>
  <mergeCells count="77">
    <mergeCell ref="L59:O59"/>
    <mergeCell ref="A54:A59"/>
    <mergeCell ref="A7:F7"/>
    <mergeCell ref="M7:O7"/>
    <mergeCell ref="L58:O58"/>
    <mergeCell ref="L57:O57"/>
    <mergeCell ref="D54:O54"/>
    <mergeCell ref="D55:O55"/>
    <mergeCell ref="C17:P17"/>
    <mergeCell ref="B54:C54"/>
    <mergeCell ref="M52:O52"/>
    <mergeCell ref="D47:G47"/>
    <mergeCell ref="D49:G49"/>
    <mergeCell ref="A5:C5"/>
    <mergeCell ref="N1:R1"/>
    <mergeCell ref="D5:K5"/>
    <mergeCell ref="A4:C4"/>
    <mergeCell ref="Q4:R4"/>
    <mergeCell ref="Q5:R5"/>
    <mergeCell ref="D4:K4"/>
    <mergeCell ref="C40:G40"/>
    <mergeCell ref="C41:G41"/>
    <mergeCell ref="C42:G42"/>
    <mergeCell ref="B55:C55"/>
    <mergeCell ref="B52:C52"/>
    <mergeCell ref="M47:O47"/>
    <mergeCell ref="M48:O48"/>
    <mergeCell ref="M49:O49"/>
    <mergeCell ref="M50:O50"/>
    <mergeCell ref="M51:O51"/>
    <mergeCell ref="D52:G52"/>
    <mergeCell ref="C32:P32"/>
    <mergeCell ref="D48:G48"/>
    <mergeCell ref="J43:L43"/>
    <mergeCell ref="J44:L44"/>
    <mergeCell ref="J45:L45"/>
    <mergeCell ref="J46:O46"/>
    <mergeCell ref="J38:L38"/>
    <mergeCell ref="J42:L42"/>
    <mergeCell ref="C43:G43"/>
    <mergeCell ref="J40:L40"/>
    <mergeCell ref="J41:L41"/>
    <mergeCell ref="B50:C51"/>
    <mergeCell ref="B47:C49"/>
    <mergeCell ref="D50:G50"/>
    <mergeCell ref="D51:G51"/>
    <mergeCell ref="B46:G46"/>
    <mergeCell ref="C45:G45"/>
    <mergeCell ref="C44:G44"/>
    <mergeCell ref="B36:B43"/>
    <mergeCell ref="C37:G37"/>
    <mergeCell ref="C30:F30"/>
    <mergeCell ref="C31:F31"/>
    <mergeCell ref="B22:B25"/>
    <mergeCell ref="B26:B29"/>
    <mergeCell ref="J39:L39"/>
    <mergeCell ref="C39:G39"/>
    <mergeCell ref="B9:B17"/>
    <mergeCell ref="B18:B21"/>
    <mergeCell ref="C21:P21"/>
    <mergeCell ref="N4:P4"/>
    <mergeCell ref="N5:P5"/>
    <mergeCell ref="A47:A52"/>
    <mergeCell ref="C25:P25"/>
    <mergeCell ref="J36:L36"/>
    <mergeCell ref="J37:L37"/>
    <mergeCell ref="C36:G36"/>
    <mergeCell ref="B30:B32"/>
    <mergeCell ref="A2:I2"/>
    <mergeCell ref="A1:M1"/>
    <mergeCell ref="B58:C59"/>
    <mergeCell ref="A30:A32"/>
    <mergeCell ref="A9:A29"/>
    <mergeCell ref="B44:B45"/>
    <mergeCell ref="A36:A46"/>
    <mergeCell ref="B57:F57"/>
    <mergeCell ref="C38:G38"/>
  </mergeCells>
  <printOptions/>
  <pageMargins left="0.1968503937007874" right="0.15748031496062992" top="0.68" bottom="0.3937007874015748" header="0.45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0"/>
  <sheetViews>
    <sheetView showGridLines="0" zoomScalePageLayoutView="0" workbookViewId="0" topLeftCell="A1">
      <selection activeCell="A1" sqref="A1:M1"/>
    </sheetView>
  </sheetViews>
  <sheetFormatPr defaultColWidth="11.57421875" defaultRowHeight="12.75"/>
  <cols>
    <col min="1" max="1" width="2.7109375" style="2" customWidth="1"/>
    <col min="2" max="2" width="4.421875" style="2" customWidth="1"/>
    <col min="3" max="3" width="19.140625" style="2" customWidth="1"/>
    <col min="4" max="4" width="6.57421875" style="2" customWidth="1"/>
    <col min="5" max="5" width="3.57421875" style="2" customWidth="1"/>
    <col min="6" max="6" width="2.28125" style="2" customWidth="1"/>
    <col min="7" max="7" width="8.57421875" style="2" customWidth="1"/>
    <col min="8" max="8" width="5.00390625" style="2" customWidth="1"/>
    <col min="9" max="9" width="3.00390625" style="2" customWidth="1"/>
    <col min="10" max="10" width="8.28125" style="2" customWidth="1"/>
    <col min="11" max="11" width="5.28125" style="2" customWidth="1"/>
    <col min="12" max="12" width="2.421875" style="2" customWidth="1"/>
    <col min="13" max="13" width="6.8515625" style="2" customWidth="1"/>
    <col min="14" max="14" width="4.140625" style="2" customWidth="1"/>
    <col min="15" max="15" width="2.28125" style="2" customWidth="1"/>
    <col min="16" max="16" width="8.421875" style="2" customWidth="1"/>
    <col min="17" max="17" width="5.00390625" style="2" customWidth="1"/>
    <col min="18" max="18" width="3.7109375" style="4" bestFit="1" customWidth="1"/>
    <col min="19" max="19" width="11.57421875" style="2" hidden="1" customWidth="1"/>
    <col min="20" max="16384" width="11.57421875" style="2" customWidth="1"/>
  </cols>
  <sheetData>
    <row r="1" spans="1:18" s="5" customFormat="1" ht="17.25" customHeight="1" thickBot="1">
      <c r="A1" s="434" t="s">
        <v>106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6"/>
      <c r="N1" s="419" t="s">
        <v>82</v>
      </c>
      <c r="O1" s="420"/>
      <c r="P1" s="420"/>
      <c r="Q1" s="420"/>
      <c r="R1" s="421"/>
    </row>
    <row r="2" spans="1:18" s="5" customFormat="1" ht="17.25" customHeight="1" thickBot="1">
      <c r="A2" s="410" t="s">
        <v>109</v>
      </c>
      <c r="B2" s="411"/>
      <c r="C2" s="411"/>
      <c r="D2" s="411"/>
      <c r="E2" s="411"/>
      <c r="F2" s="411"/>
      <c r="G2" s="411"/>
      <c r="H2" s="411"/>
      <c r="I2" s="412"/>
      <c r="J2" s="305"/>
      <c r="K2" s="305"/>
      <c r="L2" s="305"/>
      <c r="M2" s="305"/>
      <c r="N2" s="306"/>
      <c r="O2" s="306"/>
      <c r="P2" s="306"/>
      <c r="Q2" s="306"/>
      <c r="R2" s="306"/>
    </row>
    <row r="3" spans="1:18" s="5" customFormat="1" ht="5.25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3"/>
      <c r="N3" s="31"/>
      <c r="O3" s="33"/>
      <c r="P3" s="31"/>
      <c r="Q3" s="31"/>
      <c r="R3" s="31"/>
    </row>
    <row r="4" spans="1:18" s="27" customFormat="1" ht="15.75" thickBot="1">
      <c r="A4" s="354" t="s">
        <v>83</v>
      </c>
      <c r="B4" s="355"/>
      <c r="C4" s="355"/>
      <c r="D4" s="346"/>
      <c r="E4" s="346"/>
      <c r="F4" s="346"/>
      <c r="G4" s="346"/>
      <c r="H4" s="346"/>
      <c r="I4" s="346"/>
      <c r="J4" s="346"/>
      <c r="K4" s="347"/>
      <c r="L4" s="36"/>
      <c r="M4" s="36"/>
      <c r="N4" s="356" t="s">
        <v>11</v>
      </c>
      <c r="O4" s="357"/>
      <c r="P4" s="357"/>
      <c r="Q4" s="437"/>
      <c r="R4" s="438"/>
    </row>
    <row r="5" spans="1:18" s="27" customFormat="1" ht="15.75" thickBot="1">
      <c r="A5" s="354" t="s">
        <v>12</v>
      </c>
      <c r="B5" s="355"/>
      <c r="C5" s="355"/>
      <c r="D5" s="346"/>
      <c r="E5" s="346"/>
      <c r="F5" s="346"/>
      <c r="G5" s="346"/>
      <c r="H5" s="346"/>
      <c r="I5" s="346"/>
      <c r="J5" s="346"/>
      <c r="K5" s="347"/>
      <c r="L5" s="36"/>
      <c r="M5" s="36"/>
      <c r="N5" s="356" t="s">
        <v>84</v>
      </c>
      <c r="O5" s="357"/>
      <c r="P5" s="357"/>
      <c r="Q5" s="344"/>
      <c r="R5" s="345"/>
    </row>
    <row r="6" spans="1:18" s="1" customFormat="1" ht="6" customHeight="1" thickBot="1">
      <c r="A6" s="37"/>
      <c r="B6" s="37"/>
      <c r="C6" s="37"/>
      <c r="D6" s="37"/>
      <c r="E6" s="37"/>
      <c r="F6" s="37"/>
      <c r="G6" s="38"/>
      <c r="H6" s="38"/>
      <c r="I6" s="38"/>
      <c r="J6" s="38"/>
      <c r="K6" s="38"/>
      <c r="L6" s="39"/>
      <c r="M6" s="38"/>
      <c r="N6" s="40"/>
      <c r="O6" s="40"/>
      <c r="P6" s="38"/>
      <c r="Q6" s="40"/>
      <c r="R6" s="38"/>
    </row>
    <row r="7" spans="1:18" s="7" customFormat="1" ht="14.25" customHeight="1" thickBot="1">
      <c r="A7" s="348" t="s">
        <v>104</v>
      </c>
      <c r="B7" s="349"/>
      <c r="C7" s="349"/>
      <c r="D7" s="349"/>
      <c r="E7" s="349"/>
      <c r="F7" s="350"/>
      <c r="G7" s="41" t="s">
        <v>94</v>
      </c>
      <c r="H7" s="29"/>
      <c r="I7" s="42" t="s">
        <v>1</v>
      </c>
      <c r="J7" s="41" t="s">
        <v>13</v>
      </c>
      <c r="K7" s="29"/>
      <c r="L7" s="43" t="s">
        <v>1</v>
      </c>
      <c r="M7" s="44"/>
      <c r="N7" s="45"/>
      <c r="O7" s="46"/>
      <c r="P7" s="44" t="s">
        <v>14</v>
      </c>
      <c r="Q7" s="47">
        <f>H7*K7</f>
        <v>0</v>
      </c>
      <c r="R7" s="48" t="s">
        <v>0</v>
      </c>
    </row>
    <row r="8" spans="1:18" s="1" customFormat="1" ht="4.5" customHeight="1" thickBot="1">
      <c r="A8" s="49"/>
      <c r="B8" s="49"/>
      <c r="C8" s="49"/>
      <c r="D8" s="49"/>
      <c r="E8" s="49"/>
      <c r="F8" s="49"/>
      <c r="G8" s="49"/>
      <c r="H8" s="50"/>
      <c r="I8" s="51"/>
      <c r="J8" s="52"/>
      <c r="K8" s="52"/>
      <c r="L8" s="53"/>
      <c r="M8" s="49"/>
      <c r="N8" s="54"/>
      <c r="O8" s="54"/>
      <c r="P8" s="55"/>
      <c r="Q8" s="52"/>
      <c r="R8" s="49"/>
    </row>
    <row r="9" spans="1:18" s="1" customFormat="1" ht="13.5" customHeight="1">
      <c r="A9" s="308" t="s">
        <v>41</v>
      </c>
      <c r="B9" s="311" t="s">
        <v>17</v>
      </c>
      <c r="C9" s="56" t="s">
        <v>16</v>
      </c>
      <c r="D9" s="57" t="s">
        <v>28</v>
      </c>
      <c r="E9" s="9"/>
      <c r="F9" s="58" t="s">
        <v>2</v>
      </c>
      <c r="G9" s="59" t="s">
        <v>94</v>
      </c>
      <c r="H9" s="21"/>
      <c r="I9" s="60" t="s">
        <v>1</v>
      </c>
      <c r="J9" s="59" t="s">
        <v>39</v>
      </c>
      <c r="K9" s="21"/>
      <c r="L9" s="60" t="s">
        <v>1</v>
      </c>
      <c r="M9" s="57" t="s">
        <v>102</v>
      </c>
      <c r="N9" s="9"/>
      <c r="O9" s="60" t="s">
        <v>2</v>
      </c>
      <c r="P9" s="61" t="s">
        <v>14</v>
      </c>
      <c r="Q9" s="62">
        <f aca="true" t="shared" si="0" ref="Q9:Q16">E9*H9*K9*N9</f>
        <v>0</v>
      </c>
      <c r="R9" s="63" t="s">
        <v>0</v>
      </c>
    </row>
    <row r="10" spans="1:18" s="1" customFormat="1" ht="13.5" customHeight="1">
      <c r="A10" s="309"/>
      <c r="B10" s="312"/>
      <c r="C10" s="64" t="s">
        <v>20</v>
      </c>
      <c r="D10" s="8" t="s">
        <v>28</v>
      </c>
      <c r="E10" s="10"/>
      <c r="F10" s="65" t="s">
        <v>2</v>
      </c>
      <c r="G10" s="66" t="s">
        <v>94</v>
      </c>
      <c r="H10" s="67">
        <f>H9/2</f>
        <v>0</v>
      </c>
      <c r="I10" s="68" t="s">
        <v>1</v>
      </c>
      <c r="J10" s="66" t="s">
        <v>39</v>
      </c>
      <c r="K10" s="28"/>
      <c r="L10" s="69" t="s">
        <v>1</v>
      </c>
      <c r="M10" s="70" t="s">
        <v>102</v>
      </c>
      <c r="N10" s="13"/>
      <c r="O10" s="69" t="s">
        <v>2</v>
      </c>
      <c r="P10" s="71" t="s">
        <v>14</v>
      </c>
      <c r="Q10" s="72">
        <f t="shared" si="0"/>
        <v>0</v>
      </c>
      <c r="R10" s="73" t="s">
        <v>0</v>
      </c>
    </row>
    <row r="11" spans="1:18" s="1" customFormat="1" ht="13.5" customHeight="1">
      <c r="A11" s="309"/>
      <c r="B11" s="312"/>
      <c r="C11" s="74" t="s">
        <v>71</v>
      </c>
      <c r="D11" s="8" t="s">
        <v>28</v>
      </c>
      <c r="E11" s="10"/>
      <c r="F11" s="65" t="s">
        <v>2</v>
      </c>
      <c r="G11" s="66" t="s">
        <v>94</v>
      </c>
      <c r="H11" s="22"/>
      <c r="I11" s="68" t="s">
        <v>1</v>
      </c>
      <c r="J11" s="66" t="s">
        <v>39</v>
      </c>
      <c r="K11" s="28"/>
      <c r="L11" s="69" t="s">
        <v>1</v>
      </c>
      <c r="M11" s="70" t="s">
        <v>102</v>
      </c>
      <c r="N11" s="13"/>
      <c r="O11" s="69" t="s">
        <v>2</v>
      </c>
      <c r="P11" s="71" t="s">
        <v>14</v>
      </c>
      <c r="Q11" s="72">
        <f t="shared" si="0"/>
        <v>0</v>
      </c>
      <c r="R11" s="73" t="s">
        <v>0</v>
      </c>
    </row>
    <row r="12" spans="1:18" s="1" customFormat="1" ht="13.5" customHeight="1">
      <c r="A12" s="309"/>
      <c r="B12" s="312"/>
      <c r="C12" s="75" t="s">
        <v>19</v>
      </c>
      <c r="D12" s="8" t="s">
        <v>28</v>
      </c>
      <c r="E12" s="10"/>
      <c r="F12" s="65" t="s">
        <v>2</v>
      </c>
      <c r="G12" s="66" t="s">
        <v>94</v>
      </c>
      <c r="H12" s="22"/>
      <c r="I12" s="68" t="s">
        <v>1</v>
      </c>
      <c r="J12" s="66" t="s">
        <v>39</v>
      </c>
      <c r="K12" s="28"/>
      <c r="L12" s="69" t="s">
        <v>1</v>
      </c>
      <c r="M12" s="70" t="s">
        <v>102</v>
      </c>
      <c r="N12" s="13"/>
      <c r="O12" s="69" t="s">
        <v>2</v>
      </c>
      <c r="P12" s="71" t="s">
        <v>14</v>
      </c>
      <c r="Q12" s="72">
        <f t="shared" si="0"/>
        <v>0</v>
      </c>
      <c r="R12" s="73" t="s">
        <v>0</v>
      </c>
    </row>
    <row r="13" spans="1:18" s="1" customFormat="1" ht="13.5" customHeight="1">
      <c r="A13" s="309"/>
      <c r="B13" s="312"/>
      <c r="C13" s="76" t="s">
        <v>18</v>
      </c>
      <c r="D13" s="76" t="s">
        <v>28</v>
      </c>
      <c r="E13" s="13"/>
      <c r="F13" s="77" t="s">
        <v>2</v>
      </c>
      <c r="G13" s="66" t="s">
        <v>94</v>
      </c>
      <c r="H13" s="22"/>
      <c r="I13" s="68" t="s">
        <v>1</v>
      </c>
      <c r="J13" s="66" t="s">
        <v>39</v>
      </c>
      <c r="K13" s="28"/>
      <c r="L13" s="69" t="s">
        <v>1</v>
      </c>
      <c r="M13" s="70" t="s">
        <v>102</v>
      </c>
      <c r="N13" s="13"/>
      <c r="O13" s="69" t="s">
        <v>2</v>
      </c>
      <c r="P13" s="71" t="s">
        <v>14</v>
      </c>
      <c r="Q13" s="78">
        <f t="shared" si="0"/>
        <v>0</v>
      </c>
      <c r="R13" s="73" t="s">
        <v>0</v>
      </c>
    </row>
    <row r="14" spans="1:18" s="1" customFormat="1" ht="12.75">
      <c r="A14" s="309"/>
      <c r="B14" s="312"/>
      <c r="C14" s="79" t="s">
        <v>24</v>
      </c>
      <c r="D14" s="80" t="s">
        <v>28</v>
      </c>
      <c r="E14" s="12"/>
      <c r="F14" s="81" t="s">
        <v>2</v>
      </c>
      <c r="G14" s="82" t="s">
        <v>94</v>
      </c>
      <c r="H14" s="15"/>
      <c r="I14" s="83" t="s">
        <v>1</v>
      </c>
      <c r="J14" s="82" t="s">
        <v>39</v>
      </c>
      <c r="K14" s="15"/>
      <c r="L14" s="83" t="s">
        <v>1</v>
      </c>
      <c r="M14" s="80" t="s">
        <v>102</v>
      </c>
      <c r="N14" s="12"/>
      <c r="O14" s="83" t="s">
        <v>2</v>
      </c>
      <c r="P14" s="84" t="s">
        <v>14</v>
      </c>
      <c r="Q14" s="85">
        <f t="shared" si="0"/>
        <v>0</v>
      </c>
      <c r="R14" s="86" t="s">
        <v>0</v>
      </c>
    </row>
    <row r="15" spans="1:18" s="1" customFormat="1" ht="12.75">
      <c r="A15" s="309"/>
      <c r="B15" s="312"/>
      <c r="C15" s="79" t="s">
        <v>81</v>
      </c>
      <c r="D15" s="70" t="s">
        <v>28</v>
      </c>
      <c r="E15" s="13"/>
      <c r="F15" s="77" t="s">
        <v>2</v>
      </c>
      <c r="G15" s="66" t="s">
        <v>94</v>
      </c>
      <c r="H15" s="22"/>
      <c r="I15" s="69" t="s">
        <v>1</v>
      </c>
      <c r="J15" s="66" t="s">
        <v>39</v>
      </c>
      <c r="K15" s="22"/>
      <c r="L15" s="69" t="s">
        <v>1</v>
      </c>
      <c r="M15" s="70" t="s">
        <v>102</v>
      </c>
      <c r="N15" s="13"/>
      <c r="O15" s="69" t="s">
        <v>2</v>
      </c>
      <c r="P15" s="71" t="s">
        <v>14</v>
      </c>
      <c r="Q15" s="87">
        <f t="shared" si="0"/>
        <v>0</v>
      </c>
      <c r="R15" s="88" t="s">
        <v>0</v>
      </c>
    </row>
    <row r="16" spans="1:18" s="1" customFormat="1" ht="13.5" thickBot="1">
      <c r="A16" s="309"/>
      <c r="B16" s="312"/>
      <c r="C16" s="89" t="s">
        <v>22</v>
      </c>
      <c r="D16" s="90" t="s">
        <v>28</v>
      </c>
      <c r="E16" s="11"/>
      <c r="F16" s="91" t="s">
        <v>2</v>
      </c>
      <c r="G16" s="92" t="s">
        <v>94</v>
      </c>
      <c r="H16" s="16"/>
      <c r="I16" s="93" t="s">
        <v>1</v>
      </c>
      <c r="J16" s="92" t="s">
        <v>39</v>
      </c>
      <c r="K16" s="16"/>
      <c r="L16" s="93" t="s">
        <v>1</v>
      </c>
      <c r="M16" s="90" t="s">
        <v>102</v>
      </c>
      <c r="N16" s="11"/>
      <c r="O16" s="93" t="s">
        <v>2</v>
      </c>
      <c r="P16" s="94" t="s">
        <v>14</v>
      </c>
      <c r="Q16" s="95">
        <f t="shared" si="0"/>
        <v>0</v>
      </c>
      <c r="R16" s="96" t="s">
        <v>0</v>
      </c>
    </row>
    <row r="17" spans="1:18" s="1" customFormat="1" ht="11.25" customHeight="1" thickBot="1">
      <c r="A17" s="309"/>
      <c r="B17" s="313"/>
      <c r="C17" s="351" t="s">
        <v>66</v>
      </c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3"/>
      <c r="Q17" s="100">
        <f>SUM(Q9:Q16)</f>
        <v>0</v>
      </c>
      <c r="R17" s="101" t="s">
        <v>0</v>
      </c>
    </row>
    <row r="18" spans="1:18" s="1" customFormat="1" ht="15" customHeight="1">
      <c r="A18" s="309"/>
      <c r="B18" s="311" t="s">
        <v>32</v>
      </c>
      <c r="C18" s="57" t="s">
        <v>25</v>
      </c>
      <c r="D18" s="56" t="s">
        <v>28</v>
      </c>
      <c r="E18" s="9"/>
      <c r="F18" s="58" t="s">
        <v>2</v>
      </c>
      <c r="G18" s="59" t="s">
        <v>40</v>
      </c>
      <c r="H18" s="17"/>
      <c r="I18" s="60" t="s">
        <v>2</v>
      </c>
      <c r="J18" s="82" t="s">
        <v>39</v>
      </c>
      <c r="K18" s="24"/>
      <c r="L18" s="60" t="s">
        <v>1</v>
      </c>
      <c r="M18" s="59" t="s">
        <v>27</v>
      </c>
      <c r="N18" s="9"/>
      <c r="O18" s="60" t="s">
        <v>2</v>
      </c>
      <c r="P18" s="102" t="s">
        <v>65</v>
      </c>
      <c r="Q18" s="103">
        <f>E18*H18*K18*N18</f>
        <v>0</v>
      </c>
      <c r="R18" s="104" t="s">
        <v>2</v>
      </c>
    </row>
    <row r="19" spans="1:18" s="1" customFormat="1" ht="17.25" customHeight="1">
      <c r="A19" s="309"/>
      <c r="B19" s="312"/>
      <c r="C19" s="70" t="s">
        <v>26</v>
      </c>
      <c r="D19" s="76" t="s">
        <v>28</v>
      </c>
      <c r="E19" s="13"/>
      <c r="F19" s="77" t="s">
        <v>2</v>
      </c>
      <c r="G19" s="66" t="s">
        <v>38</v>
      </c>
      <c r="H19" s="20"/>
      <c r="I19" s="69" t="s">
        <v>2</v>
      </c>
      <c r="J19" s="66" t="s">
        <v>39</v>
      </c>
      <c r="K19" s="28"/>
      <c r="L19" s="69" t="s">
        <v>1</v>
      </c>
      <c r="M19" s="66" t="s">
        <v>27</v>
      </c>
      <c r="N19" s="13"/>
      <c r="O19" s="69" t="s">
        <v>2</v>
      </c>
      <c r="P19" s="227" t="s">
        <v>65</v>
      </c>
      <c r="Q19" s="166">
        <f>E19*K19*N19</f>
        <v>0</v>
      </c>
      <c r="R19" s="117" t="s">
        <v>2</v>
      </c>
    </row>
    <row r="20" spans="1:18" s="1" customFormat="1" ht="15" customHeight="1" thickBot="1">
      <c r="A20" s="309"/>
      <c r="B20" s="312"/>
      <c r="C20" s="90" t="s">
        <v>86</v>
      </c>
      <c r="D20" s="126" t="s">
        <v>28</v>
      </c>
      <c r="E20" s="11"/>
      <c r="F20" s="91" t="s">
        <v>2</v>
      </c>
      <c r="G20" s="107" t="s">
        <v>31</v>
      </c>
      <c r="H20" s="18"/>
      <c r="I20" s="93" t="s">
        <v>1</v>
      </c>
      <c r="J20" s="107" t="s">
        <v>29</v>
      </c>
      <c r="K20" s="229">
        <f>H20*PI()</f>
        <v>0</v>
      </c>
      <c r="L20" s="93" t="s">
        <v>1</v>
      </c>
      <c r="M20" s="107" t="s">
        <v>108</v>
      </c>
      <c r="N20" s="11"/>
      <c r="O20" s="93" t="s">
        <v>2</v>
      </c>
      <c r="P20" s="119" t="s">
        <v>13</v>
      </c>
      <c r="Q20" s="95">
        <f>E20*K20*N20</f>
        <v>0</v>
      </c>
      <c r="R20" s="228" t="s">
        <v>1</v>
      </c>
    </row>
    <row r="21" spans="1:18" s="1" customFormat="1" ht="12" customHeight="1" thickBot="1">
      <c r="A21" s="309"/>
      <c r="B21" s="313"/>
      <c r="C21" s="351" t="s">
        <v>67</v>
      </c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3"/>
      <c r="Q21" s="113">
        <f>Q18+Q19</f>
        <v>0</v>
      </c>
      <c r="R21" s="114" t="s">
        <v>85</v>
      </c>
    </row>
    <row r="22" spans="1:18" s="1" customFormat="1" ht="17.25" customHeight="1">
      <c r="A22" s="309"/>
      <c r="B22" s="311" t="s">
        <v>96</v>
      </c>
      <c r="C22" s="57" t="s">
        <v>97</v>
      </c>
      <c r="D22" s="79" t="s">
        <v>28</v>
      </c>
      <c r="E22" s="12"/>
      <c r="F22" s="81" t="s">
        <v>2</v>
      </c>
      <c r="G22" s="82" t="s">
        <v>75</v>
      </c>
      <c r="H22" s="19"/>
      <c r="I22" s="83" t="s">
        <v>2</v>
      </c>
      <c r="J22" s="82" t="s">
        <v>39</v>
      </c>
      <c r="K22" s="15"/>
      <c r="L22" s="83" t="s">
        <v>1</v>
      </c>
      <c r="M22" s="82" t="s">
        <v>30</v>
      </c>
      <c r="N22" s="19"/>
      <c r="O22" s="83" t="s">
        <v>2</v>
      </c>
      <c r="P22" s="115" t="s">
        <v>13</v>
      </c>
      <c r="Q22" s="62">
        <f>E22*K22*N22</f>
        <v>0</v>
      </c>
      <c r="R22" s="104" t="s">
        <v>1</v>
      </c>
    </row>
    <row r="23" spans="1:18" s="1" customFormat="1" ht="13.5" customHeight="1">
      <c r="A23" s="309"/>
      <c r="B23" s="312"/>
      <c r="C23" s="80" t="s">
        <v>98</v>
      </c>
      <c r="D23" s="76" t="s">
        <v>28</v>
      </c>
      <c r="E23" s="13"/>
      <c r="F23" s="77" t="s">
        <v>2</v>
      </c>
      <c r="G23" s="66" t="s">
        <v>75</v>
      </c>
      <c r="H23" s="20"/>
      <c r="I23" s="69" t="s">
        <v>2</v>
      </c>
      <c r="J23" s="66" t="s">
        <v>39</v>
      </c>
      <c r="K23" s="22"/>
      <c r="L23" s="69" t="s">
        <v>1</v>
      </c>
      <c r="M23" s="66" t="s">
        <v>30</v>
      </c>
      <c r="N23" s="20"/>
      <c r="O23" s="69" t="s">
        <v>2</v>
      </c>
      <c r="P23" s="116" t="s">
        <v>13</v>
      </c>
      <c r="Q23" s="87">
        <f>E23*K23*N23</f>
        <v>0</v>
      </c>
      <c r="R23" s="117" t="s">
        <v>1</v>
      </c>
    </row>
    <row r="24" spans="1:18" s="1" customFormat="1" ht="16.5" customHeight="1" thickBot="1">
      <c r="A24" s="309"/>
      <c r="B24" s="312"/>
      <c r="C24" s="105" t="s">
        <v>99</v>
      </c>
      <c r="D24" s="89" t="s">
        <v>28</v>
      </c>
      <c r="E24" s="14"/>
      <c r="F24" s="106" t="s">
        <v>2</v>
      </c>
      <c r="G24" s="107" t="s">
        <v>31</v>
      </c>
      <c r="H24" s="23"/>
      <c r="I24" s="118" t="s">
        <v>1</v>
      </c>
      <c r="J24" s="107" t="s">
        <v>29</v>
      </c>
      <c r="K24" s="229">
        <f>H24*PI()</f>
        <v>0</v>
      </c>
      <c r="L24" s="118" t="s">
        <v>1</v>
      </c>
      <c r="M24" s="107" t="s">
        <v>108</v>
      </c>
      <c r="N24" s="25"/>
      <c r="O24" s="118" t="s">
        <v>2</v>
      </c>
      <c r="P24" s="119" t="s">
        <v>13</v>
      </c>
      <c r="Q24" s="120">
        <f>E24*K24*N24</f>
        <v>0</v>
      </c>
      <c r="R24" s="109" t="s">
        <v>1</v>
      </c>
    </row>
    <row r="25" spans="1:18" s="1" customFormat="1" ht="13.5" customHeight="1" thickBot="1">
      <c r="A25" s="309"/>
      <c r="B25" s="313"/>
      <c r="C25" s="351" t="s">
        <v>95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3"/>
      <c r="Q25" s="122">
        <f>SUM(Q22:Q24)</f>
        <v>0</v>
      </c>
      <c r="R25" s="123" t="s">
        <v>1</v>
      </c>
    </row>
    <row r="26" spans="1:18" s="1" customFormat="1" ht="12.75" customHeight="1">
      <c r="A26" s="309"/>
      <c r="B26" s="320" t="s">
        <v>34</v>
      </c>
      <c r="C26" s="56" t="s">
        <v>36</v>
      </c>
      <c r="D26" s="79" t="s">
        <v>28</v>
      </c>
      <c r="E26" s="12"/>
      <c r="F26" s="81" t="s">
        <v>2</v>
      </c>
      <c r="G26" s="82" t="s">
        <v>72</v>
      </c>
      <c r="H26" s="19"/>
      <c r="I26" s="83" t="s">
        <v>2</v>
      </c>
      <c r="J26" s="82" t="s">
        <v>39</v>
      </c>
      <c r="K26" s="15"/>
      <c r="L26" s="83" t="s">
        <v>1</v>
      </c>
      <c r="M26" s="57" t="s">
        <v>102</v>
      </c>
      <c r="N26" s="9"/>
      <c r="O26" s="60" t="s">
        <v>2</v>
      </c>
      <c r="P26" s="124" t="s">
        <v>13</v>
      </c>
      <c r="Q26" s="85">
        <f>E26*H26*K26*N26</f>
        <v>0</v>
      </c>
      <c r="R26" s="125" t="s">
        <v>1</v>
      </c>
    </row>
    <row r="27" spans="1:18" s="1" customFormat="1" ht="13.5" customHeight="1">
      <c r="A27" s="309"/>
      <c r="B27" s="321"/>
      <c r="C27" s="76" t="s">
        <v>35</v>
      </c>
      <c r="D27" s="76" t="s">
        <v>28</v>
      </c>
      <c r="E27" s="13"/>
      <c r="F27" s="77" t="s">
        <v>2</v>
      </c>
      <c r="G27" s="66" t="s">
        <v>72</v>
      </c>
      <c r="H27" s="20"/>
      <c r="I27" s="69" t="s">
        <v>2</v>
      </c>
      <c r="J27" s="82" t="s">
        <v>39</v>
      </c>
      <c r="K27" s="15"/>
      <c r="L27" s="83" t="s">
        <v>1</v>
      </c>
      <c r="M27" s="70" t="s">
        <v>102</v>
      </c>
      <c r="N27" s="13"/>
      <c r="O27" s="69" t="s">
        <v>2</v>
      </c>
      <c r="P27" s="124" t="s">
        <v>13</v>
      </c>
      <c r="Q27" s="85">
        <f>E27*H27*K27*N27</f>
        <v>0</v>
      </c>
      <c r="R27" s="125" t="s">
        <v>1</v>
      </c>
    </row>
    <row r="28" spans="1:18" s="6" customFormat="1" ht="12" customHeight="1" thickBot="1">
      <c r="A28" s="309"/>
      <c r="B28" s="321"/>
      <c r="C28" s="126" t="s">
        <v>37</v>
      </c>
      <c r="D28" s="89" t="s">
        <v>28</v>
      </c>
      <c r="E28" s="14"/>
      <c r="F28" s="106" t="s">
        <v>2</v>
      </c>
      <c r="G28" s="92" t="s">
        <v>73</v>
      </c>
      <c r="H28" s="18"/>
      <c r="I28" s="93" t="s">
        <v>2</v>
      </c>
      <c r="J28" s="107" t="s">
        <v>39</v>
      </c>
      <c r="K28" s="23"/>
      <c r="L28" s="118" t="s">
        <v>1</v>
      </c>
      <c r="M28" s="70" t="s">
        <v>102</v>
      </c>
      <c r="N28" s="13"/>
      <c r="O28" s="69" t="s">
        <v>2</v>
      </c>
      <c r="P28" s="119" t="s">
        <v>13</v>
      </c>
      <c r="Q28" s="120">
        <f>E28*H28*K28*N28</f>
        <v>0</v>
      </c>
      <c r="R28" s="109" t="s">
        <v>1</v>
      </c>
    </row>
    <row r="29" spans="1:18" s="6" customFormat="1" ht="13.5" customHeight="1" thickBot="1">
      <c r="A29" s="310"/>
      <c r="B29" s="322"/>
      <c r="C29" s="351" t="s">
        <v>68</v>
      </c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3"/>
      <c r="Q29" s="120">
        <f>Q26+Q27+Q28</f>
        <v>0</v>
      </c>
      <c r="R29" s="109" t="s">
        <v>1</v>
      </c>
    </row>
    <row r="30" spans="1:18" s="6" customFormat="1" ht="12" customHeight="1">
      <c r="A30" s="340" t="s">
        <v>48</v>
      </c>
      <c r="B30" s="137"/>
      <c r="C30" s="314" t="s">
        <v>49</v>
      </c>
      <c r="D30" s="315"/>
      <c r="E30" s="315"/>
      <c r="F30" s="361"/>
      <c r="G30" s="59" t="s">
        <v>94</v>
      </c>
      <c r="H30" s="21"/>
      <c r="I30" s="60" t="s">
        <v>1</v>
      </c>
      <c r="J30" s="131" t="s">
        <v>13</v>
      </c>
      <c r="K30" s="21"/>
      <c r="L30" s="132" t="s">
        <v>1</v>
      </c>
      <c r="M30" s="138" t="s">
        <v>30</v>
      </c>
      <c r="N30" s="26"/>
      <c r="O30" s="60" t="s">
        <v>2</v>
      </c>
      <c r="P30" s="129" t="s">
        <v>14</v>
      </c>
      <c r="Q30" s="62">
        <f>H30*K30*N30</f>
        <v>0</v>
      </c>
      <c r="R30" s="63" t="s">
        <v>0</v>
      </c>
    </row>
    <row r="31" spans="1:18" s="6" customFormat="1" ht="12" customHeight="1" thickBot="1">
      <c r="A31" s="341"/>
      <c r="B31" s="137"/>
      <c r="C31" s="328" t="s">
        <v>50</v>
      </c>
      <c r="D31" s="329"/>
      <c r="E31" s="329"/>
      <c r="F31" s="362"/>
      <c r="G31" s="107" t="s">
        <v>94</v>
      </c>
      <c r="H31" s="23"/>
      <c r="I31" s="118" t="s">
        <v>1</v>
      </c>
      <c r="J31" s="107" t="s">
        <v>13</v>
      </c>
      <c r="K31" s="25"/>
      <c r="L31" s="118" t="s">
        <v>1</v>
      </c>
      <c r="M31" s="139" t="s">
        <v>47</v>
      </c>
      <c r="N31" s="223"/>
      <c r="O31" s="118" t="s">
        <v>2</v>
      </c>
      <c r="P31" s="140" t="s">
        <v>14</v>
      </c>
      <c r="Q31" s="120">
        <f>H31*K31*N31</f>
        <v>0</v>
      </c>
      <c r="R31" s="141" t="s">
        <v>0</v>
      </c>
    </row>
    <row r="32" spans="1:18" s="6" customFormat="1" ht="12" customHeight="1" thickBot="1">
      <c r="A32" s="342"/>
      <c r="B32" s="142"/>
      <c r="C32" s="97" t="s">
        <v>60</v>
      </c>
      <c r="D32" s="98"/>
      <c r="E32" s="98"/>
      <c r="F32" s="98"/>
      <c r="G32" s="98"/>
      <c r="H32" s="143"/>
      <c r="I32" s="111"/>
      <c r="J32" s="98"/>
      <c r="K32" s="144"/>
      <c r="L32" s="111"/>
      <c r="M32" s="98"/>
      <c r="N32" s="145"/>
      <c r="O32" s="111"/>
      <c r="P32" s="99"/>
      <c r="Q32" s="120">
        <f>Q30+Q31</f>
        <v>0</v>
      </c>
      <c r="R32" s="141" t="s">
        <v>0</v>
      </c>
    </row>
    <row r="33" spans="1:18" s="6" customFormat="1" ht="5.25" customHeight="1">
      <c r="A33" s="246"/>
      <c r="B33" s="137"/>
      <c r="C33" s="247"/>
      <c r="D33" s="147"/>
      <c r="E33" s="147"/>
      <c r="F33" s="147"/>
      <c r="G33" s="147"/>
      <c r="H33" s="148"/>
      <c r="I33" s="149"/>
      <c r="J33" s="147"/>
      <c r="K33" s="150"/>
      <c r="L33" s="149"/>
      <c r="M33" s="147"/>
      <c r="N33" s="151"/>
      <c r="O33" s="149"/>
      <c r="P33" s="152"/>
      <c r="Q33" s="153"/>
      <c r="R33" s="154"/>
    </row>
    <row r="34" spans="1:18" s="6" customFormat="1" ht="12" customHeight="1">
      <c r="A34" s="230" t="s">
        <v>51</v>
      </c>
      <c r="B34" s="231"/>
      <c r="C34" s="232"/>
      <c r="D34" s="232"/>
      <c r="E34" s="232"/>
      <c r="F34" s="232"/>
      <c r="G34" s="232"/>
      <c r="H34" s="233"/>
      <c r="I34" s="234"/>
      <c r="J34" s="232"/>
      <c r="K34" s="235"/>
      <c r="L34" s="234"/>
      <c r="M34" s="232"/>
      <c r="N34" s="236"/>
      <c r="O34" s="234"/>
      <c r="P34" s="237"/>
      <c r="Q34" s="238"/>
      <c r="R34" s="230"/>
    </row>
    <row r="35" spans="1:18" s="6" customFormat="1" ht="6.75" customHeight="1" thickBot="1">
      <c r="A35" s="249"/>
      <c r="B35" s="250"/>
      <c r="C35" s="147"/>
      <c r="D35" s="147"/>
      <c r="E35" s="147"/>
      <c r="F35" s="147"/>
      <c r="G35" s="147"/>
      <c r="H35" s="148"/>
      <c r="I35" s="149"/>
      <c r="J35" s="147"/>
      <c r="K35" s="150"/>
      <c r="L35" s="149"/>
      <c r="M35" s="147"/>
      <c r="N35" s="151"/>
      <c r="O35" s="149"/>
      <c r="P35" s="155"/>
      <c r="Q35" s="153"/>
      <c r="R35" s="249"/>
    </row>
    <row r="36" spans="1:18" ht="12" customHeight="1">
      <c r="A36" s="308" t="s">
        <v>52</v>
      </c>
      <c r="B36" s="311" t="s">
        <v>53</v>
      </c>
      <c r="C36" s="314" t="s">
        <v>16</v>
      </c>
      <c r="D36" s="315"/>
      <c r="E36" s="315"/>
      <c r="F36" s="315"/>
      <c r="G36" s="316"/>
      <c r="H36" s="156">
        <f aca="true" t="shared" si="1" ref="H36:H43">Q9</f>
        <v>0</v>
      </c>
      <c r="I36" s="157" t="s">
        <v>0</v>
      </c>
      <c r="J36" s="365"/>
      <c r="K36" s="366"/>
      <c r="L36" s="367"/>
      <c r="M36" s="158" t="s">
        <v>21</v>
      </c>
      <c r="N36" s="159">
        <v>15</v>
      </c>
      <c r="O36" s="57" t="s">
        <v>4</v>
      </c>
      <c r="P36" s="129" t="s">
        <v>15</v>
      </c>
      <c r="Q36" s="103">
        <f aca="true" t="shared" si="2" ref="Q36:Q45">H36*N36</f>
        <v>0</v>
      </c>
      <c r="R36" s="160" t="s">
        <v>2</v>
      </c>
    </row>
    <row r="37" spans="1:18" ht="12" customHeight="1">
      <c r="A37" s="309"/>
      <c r="B37" s="312"/>
      <c r="C37" s="323" t="s">
        <v>20</v>
      </c>
      <c r="D37" s="324"/>
      <c r="E37" s="324"/>
      <c r="F37" s="324"/>
      <c r="G37" s="325"/>
      <c r="H37" s="162">
        <f t="shared" si="1"/>
        <v>0</v>
      </c>
      <c r="I37" s="163" t="s">
        <v>0</v>
      </c>
      <c r="J37" s="368"/>
      <c r="K37" s="369"/>
      <c r="L37" s="370"/>
      <c r="M37" s="164" t="s">
        <v>21</v>
      </c>
      <c r="N37" s="165">
        <v>15</v>
      </c>
      <c r="O37" s="70" t="s">
        <v>4</v>
      </c>
      <c r="P37" s="130" t="s">
        <v>15</v>
      </c>
      <c r="Q37" s="166">
        <f t="shared" si="2"/>
        <v>0</v>
      </c>
      <c r="R37" s="167" t="s">
        <v>2</v>
      </c>
    </row>
    <row r="38" spans="1:18" ht="12" customHeight="1">
      <c r="A38" s="309"/>
      <c r="B38" s="312"/>
      <c r="C38" s="323" t="s">
        <v>71</v>
      </c>
      <c r="D38" s="324"/>
      <c r="E38" s="324"/>
      <c r="F38" s="324"/>
      <c r="G38" s="325"/>
      <c r="H38" s="168">
        <f t="shared" si="1"/>
        <v>0</v>
      </c>
      <c r="I38" s="169" t="s">
        <v>0</v>
      </c>
      <c r="J38" s="368"/>
      <c r="K38" s="369"/>
      <c r="L38" s="370"/>
      <c r="M38" s="170" t="s">
        <v>21</v>
      </c>
      <c r="N38" s="171">
        <v>15</v>
      </c>
      <c r="O38" s="80" t="s">
        <v>4</v>
      </c>
      <c r="P38" s="172" t="s">
        <v>15</v>
      </c>
      <c r="Q38" s="173">
        <f t="shared" si="2"/>
        <v>0</v>
      </c>
      <c r="R38" s="174" t="s">
        <v>2</v>
      </c>
    </row>
    <row r="39" spans="1:18" ht="12" customHeight="1">
      <c r="A39" s="309"/>
      <c r="B39" s="312"/>
      <c r="C39" s="323" t="s">
        <v>19</v>
      </c>
      <c r="D39" s="324"/>
      <c r="E39" s="324"/>
      <c r="F39" s="324"/>
      <c r="G39" s="325"/>
      <c r="H39" s="168">
        <f t="shared" si="1"/>
        <v>0</v>
      </c>
      <c r="I39" s="169" t="s">
        <v>0</v>
      </c>
      <c r="J39" s="368"/>
      <c r="K39" s="369"/>
      <c r="L39" s="370"/>
      <c r="M39" s="170" t="s">
        <v>21</v>
      </c>
      <c r="N39" s="171">
        <v>15</v>
      </c>
      <c r="O39" s="80" t="s">
        <v>4</v>
      </c>
      <c r="P39" s="172" t="s">
        <v>15</v>
      </c>
      <c r="Q39" s="173">
        <f t="shared" si="2"/>
        <v>0</v>
      </c>
      <c r="R39" s="174" t="s">
        <v>2</v>
      </c>
    </row>
    <row r="40" spans="1:18" ht="12" customHeight="1">
      <c r="A40" s="309"/>
      <c r="B40" s="312"/>
      <c r="C40" s="323" t="s">
        <v>18</v>
      </c>
      <c r="D40" s="324"/>
      <c r="E40" s="324"/>
      <c r="F40" s="324"/>
      <c r="G40" s="325"/>
      <c r="H40" s="168">
        <f t="shared" si="1"/>
        <v>0</v>
      </c>
      <c r="I40" s="169" t="s">
        <v>0</v>
      </c>
      <c r="J40" s="368"/>
      <c r="K40" s="369"/>
      <c r="L40" s="370"/>
      <c r="M40" s="170" t="s">
        <v>21</v>
      </c>
      <c r="N40" s="171">
        <v>15</v>
      </c>
      <c r="O40" s="80" t="s">
        <v>4</v>
      </c>
      <c r="P40" s="172" t="s">
        <v>15</v>
      </c>
      <c r="Q40" s="173">
        <f t="shared" si="2"/>
        <v>0</v>
      </c>
      <c r="R40" s="174" t="s">
        <v>2</v>
      </c>
    </row>
    <row r="41" spans="1:18" ht="12" customHeight="1">
      <c r="A41" s="309"/>
      <c r="B41" s="312"/>
      <c r="C41" s="323" t="s">
        <v>24</v>
      </c>
      <c r="D41" s="324"/>
      <c r="E41" s="324"/>
      <c r="F41" s="324"/>
      <c r="G41" s="325"/>
      <c r="H41" s="162">
        <f t="shared" si="1"/>
        <v>0</v>
      </c>
      <c r="I41" s="163" t="s">
        <v>0</v>
      </c>
      <c r="J41" s="368"/>
      <c r="K41" s="369"/>
      <c r="L41" s="370"/>
      <c r="M41" s="164" t="s">
        <v>21</v>
      </c>
      <c r="N41" s="165">
        <v>15</v>
      </c>
      <c r="O41" s="70" t="s">
        <v>4</v>
      </c>
      <c r="P41" s="130" t="s">
        <v>15</v>
      </c>
      <c r="Q41" s="166">
        <f t="shared" si="2"/>
        <v>0</v>
      </c>
      <c r="R41" s="167" t="s">
        <v>2</v>
      </c>
    </row>
    <row r="42" spans="1:18" ht="12" customHeight="1">
      <c r="A42" s="309"/>
      <c r="B42" s="312"/>
      <c r="C42" s="323" t="s">
        <v>81</v>
      </c>
      <c r="D42" s="324"/>
      <c r="E42" s="324"/>
      <c r="F42" s="324"/>
      <c r="G42" s="325"/>
      <c r="H42" s="162">
        <f t="shared" si="1"/>
        <v>0</v>
      </c>
      <c r="I42" s="163" t="s">
        <v>0</v>
      </c>
      <c r="J42" s="368"/>
      <c r="K42" s="369"/>
      <c r="L42" s="370"/>
      <c r="M42" s="164" t="s">
        <v>21</v>
      </c>
      <c r="N42" s="165">
        <v>15</v>
      </c>
      <c r="O42" s="70" t="s">
        <v>4</v>
      </c>
      <c r="P42" s="130" t="s">
        <v>15</v>
      </c>
      <c r="Q42" s="166">
        <f t="shared" si="2"/>
        <v>0</v>
      </c>
      <c r="R42" s="167" t="s">
        <v>2</v>
      </c>
    </row>
    <row r="43" spans="1:18" s="1" customFormat="1" ht="12" customHeight="1" thickBot="1">
      <c r="A43" s="309"/>
      <c r="B43" s="313"/>
      <c r="C43" s="328" t="s">
        <v>22</v>
      </c>
      <c r="D43" s="329"/>
      <c r="E43" s="329"/>
      <c r="F43" s="329"/>
      <c r="G43" s="330"/>
      <c r="H43" s="175">
        <f t="shared" si="1"/>
        <v>0</v>
      </c>
      <c r="I43" s="176" t="s">
        <v>0</v>
      </c>
      <c r="J43" s="371"/>
      <c r="K43" s="372"/>
      <c r="L43" s="373"/>
      <c r="M43" s="177" t="s">
        <v>21</v>
      </c>
      <c r="N43" s="178">
        <v>15</v>
      </c>
      <c r="O43" s="90" t="s">
        <v>4</v>
      </c>
      <c r="P43" s="179" t="s">
        <v>15</v>
      </c>
      <c r="Q43" s="180">
        <f t="shared" si="2"/>
        <v>0</v>
      </c>
      <c r="R43" s="181" t="s">
        <v>2</v>
      </c>
    </row>
    <row r="44" spans="1:18" ht="15" customHeight="1">
      <c r="A44" s="309"/>
      <c r="B44" s="326" t="s">
        <v>54</v>
      </c>
      <c r="C44" s="314" t="s">
        <v>49</v>
      </c>
      <c r="D44" s="315"/>
      <c r="E44" s="315"/>
      <c r="F44" s="315"/>
      <c r="G44" s="316"/>
      <c r="H44" s="168">
        <f>Q30</f>
        <v>0</v>
      </c>
      <c r="I44" s="169" t="s">
        <v>0</v>
      </c>
      <c r="J44" s="365"/>
      <c r="K44" s="366"/>
      <c r="L44" s="367"/>
      <c r="M44" s="170" t="s">
        <v>21</v>
      </c>
      <c r="N44" s="171">
        <v>15</v>
      </c>
      <c r="O44" s="80" t="s">
        <v>4</v>
      </c>
      <c r="P44" s="172" t="s">
        <v>15</v>
      </c>
      <c r="Q44" s="173">
        <f t="shared" si="2"/>
        <v>0</v>
      </c>
      <c r="R44" s="174" t="s">
        <v>2</v>
      </c>
    </row>
    <row r="45" spans="1:18" ht="18" customHeight="1" thickBot="1">
      <c r="A45" s="309"/>
      <c r="B45" s="327"/>
      <c r="C45" s="328" t="s">
        <v>50</v>
      </c>
      <c r="D45" s="329"/>
      <c r="E45" s="329"/>
      <c r="F45" s="329"/>
      <c r="G45" s="330"/>
      <c r="H45" s="175">
        <f>Q31</f>
        <v>0</v>
      </c>
      <c r="I45" s="176" t="s">
        <v>0</v>
      </c>
      <c r="J45" s="371"/>
      <c r="K45" s="372"/>
      <c r="L45" s="373"/>
      <c r="M45" s="182" t="s">
        <v>21</v>
      </c>
      <c r="N45" s="226">
        <v>15</v>
      </c>
      <c r="O45" s="183" t="s">
        <v>4</v>
      </c>
      <c r="P45" s="184" t="s">
        <v>15</v>
      </c>
      <c r="Q45" s="185">
        <f t="shared" si="2"/>
        <v>0</v>
      </c>
      <c r="R45" s="186" t="s">
        <v>2</v>
      </c>
    </row>
    <row r="46" spans="1:19" s="1" customFormat="1" ht="13.5" thickBot="1">
      <c r="A46" s="310"/>
      <c r="B46" s="187" t="s">
        <v>55</v>
      </c>
      <c r="C46" s="119"/>
      <c r="D46" s="119"/>
      <c r="E46" s="119"/>
      <c r="F46" s="145"/>
      <c r="G46" s="188"/>
      <c r="H46" s="189">
        <f>SUM(H36:H45)</f>
        <v>0</v>
      </c>
      <c r="I46" s="190" t="s">
        <v>0</v>
      </c>
      <c r="J46" s="145"/>
      <c r="K46" s="191"/>
      <c r="L46" s="192"/>
      <c r="M46" s="432"/>
      <c r="N46" s="432"/>
      <c r="O46" s="433"/>
      <c r="P46" s="44" t="s">
        <v>15</v>
      </c>
      <c r="Q46" s="193">
        <f>SUM(Q36:Q45)</f>
        <v>0</v>
      </c>
      <c r="R46" s="194" t="s">
        <v>2</v>
      </c>
      <c r="S46" s="30" t="b">
        <f aca="true" t="shared" si="3" ref="S46:S52">IF(Q46&gt;0,Q46)</f>
        <v>0</v>
      </c>
    </row>
    <row r="47" spans="1:19" s="1" customFormat="1" ht="12" customHeight="1">
      <c r="A47" s="308" t="s">
        <v>59</v>
      </c>
      <c r="B47" s="331" t="s">
        <v>56</v>
      </c>
      <c r="C47" s="332"/>
      <c r="D47" s="314" t="s">
        <v>25</v>
      </c>
      <c r="E47" s="315"/>
      <c r="F47" s="315"/>
      <c r="G47" s="316"/>
      <c r="H47" s="195">
        <f>Q18</f>
        <v>0</v>
      </c>
      <c r="I47" s="196" t="s">
        <v>2</v>
      </c>
      <c r="J47" s="197" t="s">
        <v>6</v>
      </c>
      <c r="K47" s="170">
        <v>15</v>
      </c>
      <c r="L47" s="161"/>
      <c r="M47" s="393" t="s">
        <v>15</v>
      </c>
      <c r="N47" s="394"/>
      <c r="O47" s="395"/>
      <c r="P47" s="198" t="s">
        <v>15</v>
      </c>
      <c r="Q47" s="173">
        <f>H47*K47</f>
        <v>0</v>
      </c>
      <c r="R47" s="199" t="s">
        <v>2</v>
      </c>
      <c r="S47" s="30" t="b">
        <f t="shared" si="3"/>
        <v>0</v>
      </c>
    </row>
    <row r="48" spans="1:19" s="1" customFormat="1" ht="12" customHeight="1">
      <c r="A48" s="309"/>
      <c r="B48" s="333"/>
      <c r="C48" s="334"/>
      <c r="D48" s="323" t="s">
        <v>26</v>
      </c>
      <c r="E48" s="324"/>
      <c r="F48" s="324"/>
      <c r="G48" s="325"/>
      <c r="H48" s="240">
        <f>Q19</f>
        <v>0</v>
      </c>
      <c r="I48" s="241" t="s">
        <v>2</v>
      </c>
      <c r="J48" s="242" t="s">
        <v>4</v>
      </c>
      <c r="K48" s="8">
        <v>30</v>
      </c>
      <c r="L48" s="164"/>
      <c r="M48" s="407" t="s">
        <v>15</v>
      </c>
      <c r="N48" s="408"/>
      <c r="O48" s="409"/>
      <c r="P48" s="243" t="s">
        <v>15</v>
      </c>
      <c r="Q48" s="166">
        <f>H48*K48</f>
        <v>0</v>
      </c>
      <c r="R48" s="244" t="s">
        <v>2</v>
      </c>
      <c r="S48" s="30"/>
    </row>
    <row r="49" spans="1:19" s="1" customFormat="1" ht="12" customHeight="1" thickBot="1">
      <c r="A49" s="309"/>
      <c r="B49" s="335"/>
      <c r="C49" s="336"/>
      <c r="D49" s="328" t="s">
        <v>86</v>
      </c>
      <c r="E49" s="329"/>
      <c r="F49" s="329"/>
      <c r="G49" s="330"/>
      <c r="H49" s="206">
        <f>Q20</f>
        <v>0</v>
      </c>
      <c r="I49" s="200" t="s">
        <v>1</v>
      </c>
      <c r="J49" s="207" t="s">
        <v>7</v>
      </c>
      <c r="K49" s="134">
        <v>0.01</v>
      </c>
      <c r="L49" s="201"/>
      <c r="M49" s="401" t="s">
        <v>87</v>
      </c>
      <c r="N49" s="402"/>
      <c r="O49" s="403"/>
      <c r="P49" s="209" t="s">
        <v>15</v>
      </c>
      <c r="Q49" s="108">
        <f>H49/K49</f>
        <v>0</v>
      </c>
      <c r="R49" s="210" t="s">
        <v>2</v>
      </c>
      <c r="S49" s="30" t="b">
        <f t="shared" si="3"/>
        <v>0</v>
      </c>
    </row>
    <row r="50" spans="1:19" s="1" customFormat="1" ht="12" customHeight="1">
      <c r="A50" s="309"/>
      <c r="B50" s="404" t="s">
        <v>103</v>
      </c>
      <c r="C50" s="332"/>
      <c r="D50" s="314" t="s">
        <v>97</v>
      </c>
      <c r="E50" s="315"/>
      <c r="F50" s="315"/>
      <c r="G50" s="316"/>
      <c r="H50" s="156">
        <f>Q22+Q23</f>
        <v>0</v>
      </c>
      <c r="I50" s="203" t="s">
        <v>1</v>
      </c>
      <c r="J50" s="204" t="s">
        <v>5</v>
      </c>
      <c r="K50" s="57">
        <v>0.03</v>
      </c>
      <c r="L50" s="57"/>
      <c r="M50" s="393" t="s">
        <v>87</v>
      </c>
      <c r="N50" s="394"/>
      <c r="O50" s="395"/>
      <c r="P50" s="205" t="s">
        <v>15</v>
      </c>
      <c r="Q50" s="103">
        <f>H50/K50</f>
        <v>0</v>
      </c>
      <c r="R50" s="160" t="s">
        <v>2</v>
      </c>
      <c r="S50" s="30" t="b">
        <f t="shared" si="3"/>
        <v>0</v>
      </c>
    </row>
    <row r="51" spans="1:19" s="1" customFormat="1" ht="12" customHeight="1" thickBot="1">
      <c r="A51" s="309"/>
      <c r="B51" s="405"/>
      <c r="C51" s="336"/>
      <c r="D51" s="328" t="s">
        <v>99</v>
      </c>
      <c r="E51" s="329"/>
      <c r="F51" s="329"/>
      <c r="G51" s="330"/>
      <c r="H51" s="206">
        <f>Q23+Q24</f>
        <v>0</v>
      </c>
      <c r="I51" s="200" t="s">
        <v>1</v>
      </c>
      <c r="J51" s="207" t="s">
        <v>7</v>
      </c>
      <c r="K51" s="105">
        <v>0.02</v>
      </c>
      <c r="L51" s="208"/>
      <c r="M51" s="387" t="s">
        <v>87</v>
      </c>
      <c r="N51" s="388"/>
      <c r="O51" s="389"/>
      <c r="P51" s="209" t="s">
        <v>15</v>
      </c>
      <c r="Q51" s="108">
        <f>H51/K51</f>
        <v>0</v>
      </c>
      <c r="R51" s="210" t="s">
        <v>2</v>
      </c>
      <c r="S51" s="30" t="b">
        <f t="shared" si="3"/>
        <v>0</v>
      </c>
    </row>
    <row r="52" spans="1:19" ht="12" customHeight="1" thickBot="1">
      <c r="A52" s="310"/>
      <c r="B52" s="119" t="s">
        <v>57</v>
      </c>
      <c r="C52" s="211"/>
      <c r="D52" s="381" t="s">
        <v>64</v>
      </c>
      <c r="E52" s="382"/>
      <c r="F52" s="382"/>
      <c r="G52" s="383"/>
      <c r="H52" s="206">
        <f>Q29</f>
        <v>0</v>
      </c>
      <c r="I52" s="200" t="s">
        <v>1</v>
      </c>
      <c r="J52" s="245" t="s">
        <v>7</v>
      </c>
      <c r="K52" s="105">
        <v>0.08</v>
      </c>
      <c r="L52" s="105"/>
      <c r="M52" s="401" t="s">
        <v>87</v>
      </c>
      <c r="N52" s="402"/>
      <c r="O52" s="403"/>
      <c r="P52" s="209" t="s">
        <v>15</v>
      </c>
      <c r="Q52" s="108">
        <f>H52/K52</f>
        <v>0</v>
      </c>
      <c r="R52" s="212" t="s">
        <v>2</v>
      </c>
      <c r="S52" s="30" t="b">
        <f t="shared" si="3"/>
        <v>0</v>
      </c>
    </row>
    <row r="53" spans="1:23" s="1" customFormat="1" ht="13.5" thickBot="1">
      <c r="A53" s="271"/>
      <c r="B53" s="272" t="s">
        <v>89</v>
      </c>
      <c r="C53" s="272"/>
      <c r="D53" s="272"/>
      <c r="E53" s="272"/>
      <c r="F53" s="272"/>
      <c r="G53" s="273"/>
      <c r="H53" s="274"/>
      <c r="I53" s="274"/>
      <c r="J53" s="274"/>
      <c r="K53" s="274"/>
      <c r="L53" s="275"/>
      <c r="M53" s="274"/>
      <c r="N53" s="276"/>
      <c r="O53" s="276"/>
      <c r="P53" s="278" t="s">
        <v>15</v>
      </c>
      <c r="Q53" s="279">
        <f>MIN(S46:S52)</f>
        <v>0</v>
      </c>
      <c r="R53" s="277" t="s">
        <v>2</v>
      </c>
      <c r="W53" s="3"/>
    </row>
    <row r="54" spans="1:18" ht="12.75">
      <c r="A54" s="422"/>
      <c r="B54" s="365" t="s">
        <v>63</v>
      </c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79"/>
      <c r="P54" s="133" t="s">
        <v>14</v>
      </c>
      <c r="Q54" s="156">
        <f>H46</f>
        <v>0</v>
      </c>
      <c r="R54" s="217" t="s">
        <v>0</v>
      </c>
    </row>
    <row r="55" spans="1:18" ht="11.25" customHeight="1" thickBot="1">
      <c r="A55" s="423"/>
      <c r="B55" s="371" t="s">
        <v>61</v>
      </c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80"/>
      <c r="P55" s="172" t="s">
        <v>14</v>
      </c>
      <c r="Q55" s="175">
        <f>Q32</f>
        <v>0</v>
      </c>
      <c r="R55" s="218" t="s">
        <v>0</v>
      </c>
    </row>
    <row r="56" spans="1:19" ht="13.5" thickBot="1">
      <c r="A56" s="423"/>
      <c r="B56" s="41" t="s">
        <v>62</v>
      </c>
      <c r="C56" s="145"/>
      <c r="D56" s="145"/>
      <c r="E56" s="145"/>
      <c r="F56" s="145"/>
      <c r="G56" s="302" t="e">
        <f>IF(Q56&lt;20,S57,IF(Q56&gt;=20,S56))</f>
        <v>#DIV/0!</v>
      </c>
      <c r="H56" s="302"/>
      <c r="I56" s="145"/>
      <c r="J56" s="145"/>
      <c r="K56" s="300"/>
      <c r="L56" s="145"/>
      <c r="M56" s="145"/>
      <c r="N56" s="145"/>
      <c r="O56" s="145"/>
      <c r="P56" s="301"/>
      <c r="Q56" s="299" t="e">
        <f>Q55/Q54%</f>
        <v>#DIV/0!</v>
      </c>
      <c r="R56" s="219" t="s">
        <v>3</v>
      </c>
      <c r="S56" s="2" t="s">
        <v>92</v>
      </c>
    </row>
    <row r="57" spans="1:19" ht="15.75" thickBot="1">
      <c r="A57" s="423"/>
      <c r="B57" s="396" t="s">
        <v>78</v>
      </c>
      <c r="C57" s="359"/>
      <c r="D57" s="359"/>
      <c r="E57" s="359"/>
      <c r="F57" s="360"/>
      <c r="G57" s="136" t="s">
        <v>21</v>
      </c>
      <c r="H57" s="224">
        <f>MIN(S46:S52)</f>
        <v>0</v>
      </c>
      <c r="I57" s="220" t="s">
        <v>2</v>
      </c>
      <c r="J57" s="221" t="s">
        <v>79</v>
      </c>
      <c r="K57" s="136">
        <v>320</v>
      </c>
      <c r="L57" s="390" t="s">
        <v>90</v>
      </c>
      <c r="M57" s="391"/>
      <c r="N57" s="391"/>
      <c r="O57" s="392"/>
      <c r="P57" s="44" t="s">
        <v>14</v>
      </c>
      <c r="Q57" s="47">
        <f>H57*K57/10000</f>
        <v>0</v>
      </c>
      <c r="R57" s="219" t="s">
        <v>0</v>
      </c>
      <c r="S57" s="2" t="s">
        <v>93</v>
      </c>
    </row>
    <row r="58" spans="1:18" ht="12.75">
      <c r="A58" s="423"/>
      <c r="B58" s="374" t="s">
        <v>76</v>
      </c>
      <c r="C58" s="375"/>
      <c r="D58" s="57" t="s">
        <v>47</v>
      </c>
      <c r="E58" s="283"/>
      <c r="F58" s="57" t="s">
        <v>2</v>
      </c>
      <c r="G58" s="255" t="s">
        <v>94</v>
      </c>
      <c r="H58" s="21"/>
      <c r="I58" s="60" t="s">
        <v>1</v>
      </c>
      <c r="J58" s="59" t="s">
        <v>13</v>
      </c>
      <c r="K58" s="21"/>
      <c r="L58" s="393" t="s">
        <v>1</v>
      </c>
      <c r="M58" s="394"/>
      <c r="N58" s="394"/>
      <c r="O58" s="395"/>
      <c r="P58" s="129"/>
      <c r="Q58" s="269"/>
      <c r="R58" s="284"/>
    </row>
    <row r="59" spans="1:18" ht="13.5" thickBot="1">
      <c r="A59" s="424"/>
      <c r="B59" s="376"/>
      <c r="C59" s="377"/>
      <c r="D59" s="105" t="s">
        <v>47</v>
      </c>
      <c r="E59" s="280"/>
      <c r="F59" s="105" t="s">
        <v>2</v>
      </c>
      <c r="G59" s="208" t="s">
        <v>94</v>
      </c>
      <c r="H59" s="23"/>
      <c r="I59" s="118" t="s">
        <v>1</v>
      </c>
      <c r="J59" s="107" t="s">
        <v>13</v>
      </c>
      <c r="K59" s="23"/>
      <c r="L59" s="387" t="s">
        <v>1</v>
      </c>
      <c r="M59" s="388"/>
      <c r="N59" s="388"/>
      <c r="O59" s="389"/>
      <c r="P59" s="140" t="s">
        <v>14</v>
      </c>
      <c r="Q59" s="281">
        <f>E59*H59*K59</f>
        <v>0</v>
      </c>
      <c r="R59" s="282" t="s">
        <v>0</v>
      </c>
    </row>
    <row r="60" ht="12.75">
      <c r="B60" s="2" t="s">
        <v>91</v>
      </c>
    </row>
  </sheetData>
  <sheetProtection sheet="1" objects="1" scenarios="1"/>
  <mergeCells count="73">
    <mergeCell ref="L57:O57"/>
    <mergeCell ref="B58:C59"/>
    <mergeCell ref="L59:O59"/>
    <mergeCell ref="B57:F57"/>
    <mergeCell ref="M49:O49"/>
    <mergeCell ref="M50:O50"/>
    <mergeCell ref="M51:O51"/>
    <mergeCell ref="M52:O52"/>
    <mergeCell ref="A54:A59"/>
    <mergeCell ref="B54:C54"/>
    <mergeCell ref="B55:C55"/>
    <mergeCell ref="D54:O54"/>
    <mergeCell ref="D55:O55"/>
    <mergeCell ref="L58:O58"/>
    <mergeCell ref="N5:P5"/>
    <mergeCell ref="A4:C4"/>
    <mergeCell ref="M47:O47"/>
    <mergeCell ref="M48:O48"/>
    <mergeCell ref="J42:L42"/>
    <mergeCell ref="C42:G42"/>
    <mergeCell ref="J40:L40"/>
    <mergeCell ref="J41:L41"/>
    <mergeCell ref="J44:L44"/>
    <mergeCell ref="J45:L45"/>
    <mergeCell ref="Q4:R4"/>
    <mergeCell ref="A5:C5"/>
    <mergeCell ref="C39:G39"/>
    <mergeCell ref="J36:L36"/>
    <mergeCell ref="J37:L37"/>
    <mergeCell ref="J38:L38"/>
    <mergeCell ref="J39:L39"/>
    <mergeCell ref="N4:P4"/>
    <mergeCell ref="C17:P17"/>
    <mergeCell ref="C21:P21"/>
    <mergeCell ref="A47:A52"/>
    <mergeCell ref="B47:C49"/>
    <mergeCell ref="D51:G51"/>
    <mergeCell ref="D52:G52"/>
    <mergeCell ref="D49:G49"/>
    <mergeCell ref="D47:G47"/>
    <mergeCell ref="D48:G48"/>
    <mergeCell ref="B50:C51"/>
    <mergeCell ref="D50:G50"/>
    <mergeCell ref="C43:G43"/>
    <mergeCell ref="C44:G44"/>
    <mergeCell ref="C45:G45"/>
    <mergeCell ref="N1:R1"/>
    <mergeCell ref="A7:F7"/>
    <mergeCell ref="D4:K4"/>
    <mergeCell ref="C36:G36"/>
    <mergeCell ref="D5:K5"/>
    <mergeCell ref="C25:P25"/>
    <mergeCell ref="C29:P29"/>
    <mergeCell ref="A1:M1"/>
    <mergeCell ref="C37:G37"/>
    <mergeCell ref="C38:G38"/>
    <mergeCell ref="Q5:R5"/>
    <mergeCell ref="A30:A32"/>
    <mergeCell ref="B22:B25"/>
    <mergeCell ref="B26:B29"/>
    <mergeCell ref="B9:B17"/>
    <mergeCell ref="C30:F30"/>
    <mergeCell ref="C31:F31"/>
    <mergeCell ref="M46:O46"/>
    <mergeCell ref="B44:B45"/>
    <mergeCell ref="A36:A46"/>
    <mergeCell ref="J43:L43"/>
    <mergeCell ref="A9:A29"/>
    <mergeCell ref="A2:I2"/>
    <mergeCell ref="B18:B21"/>
    <mergeCell ref="B36:B43"/>
    <mergeCell ref="C40:G40"/>
    <mergeCell ref="C41:G41"/>
  </mergeCells>
  <printOptions/>
  <pageMargins left="0.1968503937007874" right="0.15748031496062992" top="0.65" bottom="0.63" header="0.45" footer="0.4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Marthaler Daniel BVET</dc:creator>
  <cp:keywords/>
  <dc:description/>
  <cp:lastModifiedBy>Daniel Marthaler</cp:lastModifiedBy>
  <cp:lastPrinted>2005-04-11T12:41:49Z</cp:lastPrinted>
  <dcterms:created xsi:type="dcterms:W3CDTF">1997-09-30T11:48:55Z</dcterms:created>
  <dcterms:modified xsi:type="dcterms:W3CDTF">2008-11-24T14:19:17Z</dcterms:modified>
  <cp:category/>
  <cp:version/>
  <cp:contentType/>
  <cp:contentStatus/>
</cp:coreProperties>
</file>