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adb.intra.admin.ch\Userhome$\All\config\Desktop\animex-ch\210127 Form CH Excel\"/>
    </mc:Choice>
  </mc:AlternateContent>
  <workbookProtection workbookAlgorithmName="SHA-512" workbookHashValue="Ye9hN4aemFDP7+soNDb7vtGBZc9R4VejgqG0d8WSTnwRyVm6epqijNAKJ+CKmMFPuWx+BKvjOaTJJxYu++SveA==" workbookSaltValue="vdzFYhZzFfDmhbocg06lDQ==" workbookSpinCount="100000" lockStructure="1"/>
  <bookViews>
    <workbookView xWindow="0" yWindow="0" windowWidth="25200" windowHeight="12000"/>
  </bookViews>
  <sheets>
    <sheet name="Form-CH" sheetId="2" r:id="rId1"/>
    <sheet name="Liste Tierarten " sheetId="5" state="hidden" r:id="rId2"/>
    <sheet name="Tiere, animaux, animali" sheetId="6" r:id="rId3"/>
    <sheet name="Adressen Kantone" sheetId="4" state="hidden" r:id="rId4"/>
    <sheet name="Label_d_f_e" sheetId="3" state="hidden" r:id="rId5"/>
  </sheets>
  <definedNames>
    <definedName name="Deutsch">'Liste Tierarten '!$N$10:$N$11</definedName>
    <definedName name="English">Tabelle4[Auswahlmöglichkeiten en]</definedName>
    <definedName name="Français">'Liste Tierarten '!$N$6:$N$7</definedName>
    <definedName name="ja">'Liste Tierarten '!$F$2:$F$7</definedName>
    <definedName name="Kanton">'Adressen Kantone'!$B$3:$B$24</definedName>
    <definedName name="nein">Tabelle3[Deutsch]</definedName>
    <definedName name="no">Tabelle3[English]</definedName>
    <definedName name="non">Tabelle3[Français]</definedName>
    <definedName name="oui">'Liste Tierarten '!$G$2:$G$7</definedName>
    <definedName name="Sprachen">'Liste Tierarten '!$J$1:$J$3</definedName>
    <definedName name="yes">'Liste Tierarten '!$H$2:$H$7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2" l="1"/>
  <c r="I55" i="2" l="1"/>
  <c r="H55" i="2"/>
  <c r="G55" i="2"/>
  <c r="F55" i="2"/>
  <c r="L117" i="2" l="1"/>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57" i="2"/>
  <c r="L58" i="2"/>
  <c r="L59" i="2"/>
  <c r="L60" i="2"/>
  <c r="L61" i="2"/>
  <c r="L62" i="2"/>
  <c r="L63" i="2"/>
  <c r="L64" i="2"/>
  <c r="L65" i="2"/>
  <c r="L66" i="2"/>
  <c r="L67" i="2"/>
  <c r="L68" i="2"/>
  <c r="L69" i="2"/>
  <c r="L70" i="2"/>
  <c r="L71" i="2"/>
  <c r="L72" i="2"/>
  <c r="L73" i="2"/>
  <c r="L74" i="2"/>
  <c r="L75" i="2"/>
  <c r="L76" i="2"/>
  <c r="L77" i="2"/>
  <c r="L78" i="2"/>
  <c r="L79" i="2"/>
  <c r="L80" i="2"/>
  <c r="L56" i="2"/>
  <c r="A51" i="2" l="1"/>
  <c r="J151" i="2" l="1"/>
  <c r="K151" i="2"/>
  <c r="J152" i="2"/>
  <c r="K152" i="2"/>
  <c r="J153" i="2"/>
  <c r="K153" i="2"/>
  <c r="J154" i="2"/>
  <c r="K154" i="2"/>
  <c r="J155" i="2"/>
  <c r="K155" i="2"/>
  <c r="J113" i="2"/>
  <c r="K113" i="2"/>
  <c r="J114" i="2"/>
  <c r="K114" i="2"/>
  <c r="J115" i="2"/>
  <c r="K115" i="2"/>
  <c r="J116" i="2"/>
  <c r="K116" i="2"/>
  <c r="J117" i="2"/>
  <c r="K117" i="2"/>
  <c r="J118" i="2"/>
  <c r="K118" i="2"/>
  <c r="J119" i="2"/>
  <c r="K119" i="2"/>
  <c r="J120" i="2"/>
  <c r="K120" i="2"/>
  <c r="J121" i="2"/>
  <c r="K121" i="2"/>
  <c r="J122" i="2"/>
  <c r="K122" i="2"/>
  <c r="J123" i="2"/>
  <c r="K123" i="2"/>
  <c r="J124" i="2"/>
  <c r="K124" i="2"/>
  <c r="J125" i="2"/>
  <c r="K125" i="2"/>
  <c r="J126" i="2"/>
  <c r="K126" i="2"/>
  <c r="J127" i="2"/>
  <c r="K127" i="2"/>
  <c r="J128" i="2"/>
  <c r="K128" i="2"/>
  <c r="J129" i="2"/>
  <c r="K129" i="2"/>
  <c r="J130" i="2"/>
  <c r="K130" i="2"/>
  <c r="J131" i="2"/>
  <c r="K131" i="2"/>
  <c r="J132" i="2"/>
  <c r="K132" i="2"/>
  <c r="J133" i="2"/>
  <c r="K133" i="2"/>
  <c r="J134" i="2"/>
  <c r="K134" i="2"/>
  <c r="J135" i="2"/>
  <c r="K135" i="2"/>
  <c r="J136" i="2"/>
  <c r="K136" i="2"/>
  <c r="J137" i="2"/>
  <c r="K137" i="2"/>
  <c r="J138" i="2"/>
  <c r="K138" i="2"/>
  <c r="J139" i="2"/>
  <c r="K139" i="2"/>
  <c r="J140" i="2"/>
  <c r="K140" i="2"/>
  <c r="J141" i="2"/>
  <c r="K141" i="2"/>
  <c r="J142" i="2"/>
  <c r="K142" i="2"/>
  <c r="J143" i="2"/>
  <c r="K143" i="2"/>
  <c r="J144" i="2"/>
  <c r="K144" i="2"/>
  <c r="J145" i="2"/>
  <c r="K145" i="2"/>
  <c r="J146" i="2"/>
  <c r="K146" i="2"/>
  <c r="J147" i="2"/>
  <c r="K147" i="2"/>
  <c r="J148" i="2"/>
  <c r="K148" i="2"/>
  <c r="J149" i="2"/>
  <c r="K149" i="2"/>
  <c r="J150" i="2"/>
  <c r="K150" i="2"/>
  <c r="J97" i="2"/>
  <c r="K97" i="2"/>
  <c r="J98" i="2"/>
  <c r="K98" i="2"/>
  <c r="J99" i="2"/>
  <c r="K99" i="2"/>
  <c r="J100" i="2"/>
  <c r="K100" i="2"/>
  <c r="J101" i="2"/>
  <c r="K101" i="2"/>
  <c r="J102" i="2"/>
  <c r="K102" i="2"/>
  <c r="J103" i="2"/>
  <c r="K103" i="2"/>
  <c r="J104" i="2"/>
  <c r="K104" i="2"/>
  <c r="J105" i="2"/>
  <c r="K105" i="2"/>
  <c r="J106" i="2"/>
  <c r="K106" i="2"/>
  <c r="J107" i="2"/>
  <c r="K107" i="2"/>
  <c r="J108" i="2"/>
  <c r="K108" i="2"/>
  <c r="J109" i="2"/>
  <c r="K109" i="2"/>
  <c r="J110" i="2"/>
  <c r="K110" i="2"/>
  <c r="J111" i="2"/>
  <c r="K111" i="2"/>
  <c r="J112" i="2"/>
  <c r="K112" i="2"/>
  <c r="D11" i="2" l="1"/>
  <c r="D15" i="2"/>
  <c r="D14" i="2"/>
  <c r="J53" i="2" l="1"/>
  <c r="K53" i="2"/>
  <c r="H53" i="2"/>
  <c r="D30" i="2" l="1"/>
  <c r="G22" i="5"/>
  <c r="G21" i="5"/>
  <c r="G20" i="5"/>
  <c r="T2" i="2"/>
  <c r="F53" i="2"/>
  <c r="E53" i="2"/>
  <c r="D53" i="2"/>
  <c r="C53" i="2"/>
  <c r="B53" i="2"/>
  <c r="A53" i="2"/>
  <c r="A43" i="2"/>
  <c r="A39" i="2"/>
  <c r="A38" i="2"/>
  <c r="A37" i="2"/>
  <c r="A36" i="2"/>
  <c r="D34" i="2"/>
  <c r="A34" i="2"/>
  <c r="A31" i="2"/>
  <c r="A30" i="2"/>
  <c r="D28" i="2"/>
  <c r="A28" i="2"/>
  <c r="A25" i="2"/>
  <c r="A24" i="2"/>
  <c r="A23" i="2"/>
  <c r="A22" i="2"/>
  <c r="A20" i="2"/>
  <c r="A19" i="2"/>
  <c r="A18" i="2"/>
  <c r="A9" i="2"/>
  <c r="A7" i="2"/>
  <c r="A5" i="2"/>
  <c r="A3" i="2"/>
  <c r="A1" i="2"/>
  <c r="A55" i="2" l="1"/>
  <c r="J95" i="2" l="1"/>
  <c r="K95" i="2"/>
  <c r="G16" i="5"/>
  <c r="G15" i="5"/>
  <c r="G14" i="5"/>
  <c r="D55" i="2" l="1"/>
  <c r="D36" i="2" l="1"/>
  <c r="D37" i="2"/>
  <c r="J56" i="2"/>
  <c r="K56" i="2"/>
  <c r="J57" i="2"/>
  <c r="K57" i="2"/>
  <c r="J58" i="2"/>
  <c r="K58" i="2"/>
  <c r="J59" i="2"/>
  <c r="K59" i="2"/>
  <c r="J60" i="2"/>
  <c r="K60" i="2"/>
  <c r="J61" i="2"/>
  <c r="K61" i="2"/>
  <c r="J62" i="2"/>
  <c r="K62" i="2"/>
  <c r="J63" i="2"/>
  <c r="K63" i="2"/>
  <c r="J64" i="2"/>
  <c r="K64" i="2"/>
  <c r="J65" i="2"/>
  <c r="K65" i="2"/>
  <c r="J66" i="2"/>
  <c r="K66" i="2"/>
  <c r="J67" i="2"/>
  <c r="K67" i="2"/>
  <c r="J68" i="2"/>
  <c r="K68" i="2"/>
  <c r="J69" i="2"/>
  <c r="K69" i="2"/>
  <c r="J70" i="2"/>
  <c r="K70" i="2"/>
  <c r="J71" i="2"/>
  <c r="K71" i="2"/>
  <c r="J72" i="2"/>
  <c r="K72" i="2"/>
  <c r="J73" i="2"/>
  <c r="K73" i="2"/>
  <c r="J74" i="2"/>
  <c r="K74" i="2"/>
  <c r="J75" i="2"/>
  <c r="K75" i="2"/>
  <c r="J76" i="2"/>
  <c r="K76" i="2"/>
  <c r="J77" i="2"/>
  <c r="K77" i="2"/>
  <c r="J78" i="2"/>
  <c r="K78" i="2"/>
  <c r="J79" i="2"/>
  <c r="K79" i="2"/>
  <c r="J80" i="2"/>
  <c r="K80" i="2"/>
  <c r="J81" i="2"/>
  <c r="K81" i="2"/>
  <c r="J82" i="2"/>
  <c r="K82" i="2"/>
  <c r="J83" i="2"/>
  <c r="K83" i="2"/>
  <c r="J84" i="2"/>
  <c r="K84" i="2"/>
  <c r="J85" i="2"/>
  <c r="K85" i="2"/>
  <c r="J86" i="2"/>
  <c r="K86" i="2"/>
  <c r="J87" i="2"/>
  <c r="K87" i="2"/>
  <c r="J88" i="2"/>
  <c r="K88" i="2"/>
  <c r="J89" i="2"/>
  <c r="K89" i="2"/>
  <c r="J90" i="2"/>
  <c r="K90" i="2"/>
  <c r="J91" i="2"/>
  <c r="K91" i="2"/>
  <c r="J92" i="2"/>
  <c r="K92" i="2"/>
  <c r="J93" i="2"/>
  <c r="K93" i="2"/>
  <c r="J94" i="2"/>
  <c r="K94" i="2"/>
  <c r="J96" i="2"/>
  <c r="K96" i="2"/>
</calcChain>
</file>

<file path=xl/comments1.xml><?xml version="1.0" encoding="utf-8"?>
<comments xmlns="http://schemas.openxmlformats.org/spreadsheetml/2006/main">
  <authors>
    <author>Ehi Aimé BLV</author>
  </authors>
  <commentList>
    <comment ref="D44" authorId="0" shapeId="0">
      <text>
        <r>
          <rPr>
            <sz val="9"/>
            <color indexed="81"/>
            <rFont val="Segoe UI"/>
            <family val="2"/>
          </rPr>
          <t xml:space="preserve">Bitte schreiben Sie Ihren Namen vor Ihre Bemerkung.
Veuillez indiquer votre nom au début
Please set your name first
</t>
        </r>
      </text>
    </comment>
  </commentList>
</comments>
</file>

<file path=xl/sharedStrings.xml><?xml version="1.0" encoding="utf-8"?>
<sst xmlns="http://schemas.openxmlformats.org/spreadsheetml/2006/main" count="525" uniqueCount="383">
  <si>
    <t>ID Tierart</t>
  </si>
  <si>
    <t>Nr. der Versuchstierhaltung</t>
  </si>
  <si>
    <t>Kanton</t>
  </si>
  <si>
    <t>Belastet</t>
  </si>
  <si>
    <t>Gentechnisch verändert</t>
  </si>
  <si>
    <t>Datum</t>
  </si>
  <si>
    <t>Name</t>
  </si>
  <si>
    <t>Telefon</t>
  </si>
  <si>
    <t>Name der Versuchstierhaltung</t>
  </si>
  <si>
    <t>Berichtsjahr</t>
  </si>
  <si>
    <t>Reporting year</t>
  </si>
  <si>
    <t>Nom de l'animalerie</t>
  </si>
  <si>
    <t>Nr. de l'animalerie</t>
  </si>
  <si>
    <t>Canton</t>
  </si>
  <si>
    <t>Adresse der Versuchstierhaltung</t>
  </si>
  <si>
    <t>Adresse de l'animalerie</t>
  </si>
  <si>
    <t>PLZ, Ort</t>
  </si>
  <si>
    <t>Code postale, localité</t>
  </si>
  <si>
    <t>Leiter/in der Versuchstierhaltung</t>
  </si>
  <si>
    <t>E-Mail</t>
  </si>
  <si>
    <t>Email</t>
  </si>
  <si>
    <t>Téléphone</t>
  </si>
  <si>
    <t>Phone</t>
  </si>
  <si>
    <t>Bestätigung Leiter/in der Versuchstierhaltung</t>
  </si>
  <si>
    <t>Confirmation (responsable de l'animalerie)</t>
  </si>
  <si>
    <t>Ich bestätige, dass die Angaben korrekt und vollständig sind.</t>
  </si>
  <si>
    <t xml:space="preserve">Je confirme que les données sont correctes  et complètes. </t>
  </si>
  <si>
    <t>I confirm the data to be correct and complete.</t>
  </si>
  <si>
    <t>Nom</t>
  </si>
  <si>
    <t>Date</t>
  </si>
  <si>
    <t>Bestätigung Kantonale Behörde</t>
  </si>
  <si>
    <t>Confirmation de l'autorité cantonale</t>
  </si>
  <si>
    <t>Confirmation of the cantonal authority</t>
  </si>
  <si>
    <t>Name der kantonalen Behörde</t>
  </si>
  <si>
    <t>Nom de l'autorité cantonale</t>
  </si>
  <si>
    <t>Name of the cantonal authority</t>
  </si>
  <si>
    <t>Adresse</t>
  </si>
  <si>
    <t>Address</t>
  </si>
  <si>
    <t>Nr. Versuchstierhaltung</t>
  </si>
  <si>
    <t>Nr. animalerie</t>
  </si>
  <si>
    <t>ID espèce animale</t>
  </si>
  <si>
    <t>ID species</t>
  </si>
  <si>
    <t>Phénotype invalidant</t>
  </si>
  <si>
    <t>Kürzel</t>
  </si>
  <si>
    <t>Amt</t>
  </si>
  <si>
    <t>email</t>
  </si>
  <si>
    <t>Tel</t>
  </si>
  <si>
    <t>Handy</t>
  </si>
  <si>
    <t>AG</t>
  </si>
  <si>
    <t>Aargau</t>
  </si>
  <si>
    <t>Kantonaler Veterinärdienst</t>
  </si>
  <si>
    <t xml:space="preserve">Obere Vorstadt 14 </t>
  </si>
  <si>
    <t xml:space="preserve">5000 Aarau </t>
  </si>
  <si>
    <t>062 835 29 70</t>
  </si>
  <si>
    <t>AR / AI</t>
  </si>
  <si>
    <t>Appenzell Innerrhoden und Ausserrhoden</t>
  </si>
  <si>
    <t>Veterinäramt</t>
  </si>
  <si>
    <t>sascha.quaile@ar.ch</t>
  </si>
  <si>
    <t xml:space="preserve">Regierungsgebäude </t>
  </si>
  <si>
    <t xml:space="preserve">9102 Herisau </t>
  </si>
  <si>
    <t xml:space="preserve">071 353 67 55 </t>
  </si>
  <si>
    <t>BE</t>
  </si>
  <si>
    <t>Bern</t>
  </si>
  <si>
    <t>Jacques Voland</t>
  </si>
  <si>
    <t>Veterinärdienst des Kantons Bern</t>
  </si>
  <si>
    <t>jacques.voland@vol.be.ch</t>
  </si>
  <si>
    <t xml:space="preserve">Herrengasse 1 </t>
  </si>
  <si>
    <t xml:space="preserve">3011 Bern </t>
  </si>
  <si>
    <t>031 633 52 63</t>
  </si>
  <si>
    <t>BL</t>
  </si>
  <si>
    <t>Basel-Land</t>
  </si>
  <si>
    <t xml:space="preserve">Bürge Thomas </t>
  </si>
  <si>
    <t>Amt für Lebenmittelsicherheit und Veterinärwesen</t>
  </si>
  <si>
    <t>thomas.buerge@bl.ch</t>
  </si>
  <si>
    <t xml:space="preserve">Gräubernstrasse 12 </t>
  </si>
  <si>
    <t xml:space="preserve">4410 Liestal </t>
  </si>
  <si>
    <t xml:space="preserve">061 552 59 23 </t>
  </si>
  <si>
    <t>BS</t>
  </si>
  <si>
    <t>Basel-Stadt</t>
  </si>
  <si>
    <t>Dr. Walter Zeller</t>
  </si>
  <si>
    <t>Kanonales Veterinäramt</t>
  </si>
  <si>
    <t>walter.zeller@bs.ch</t>
  </si>
  <si>
    <t xml:space="preserve">Schlachthofstr. 55 Postfach 448 </t>
  </si>
  <si>
    <t xml:space="preserve">4012 Basel </t>
  </si>
  <si>
    <t xml:space="preserve">061 385 32 14 </t>
  </si>
  <si>
    <t>FR</t>
  </si>
  <si>
    <t>Fribourg</t>
  </si>
  <si>
    <t>Dr. Karola Zellweger</t>
  </si>
  <si>
    <t>Service de la sécurité alimentaire et des affaires vétérinaires</t>
  </si>
  <si>
    <t>Karola.Zellweger@fr.ch</t>
  </si>
  <si>
    <t xml:space="preserve">Impasse de la Colline 4 </t>
  </si>
  <si>
    <t xml:space="preserve">1762 Givisiez </t>
  </si>
  <si>
    <t>026 305 80 56</t>
  </si>
  <si>
    <t>GE</t>
  </si>
  <si>
    <t>Genève</t>
  </si>
  <si>
    <t>Dr Astrid Rod</t>
  </si>
  <si>
    <t>Service de la consommation et des affaies vétérinaires</t>
  </si>
  <si>
    <t>astrid.rod@etat.ge.ch</t>
  </si>
  <si>
    <t>GL</t>
  </si>
  <si>
    <t>Glarus</t>
  </si>
  <si>
    <t>GR</t>
  </si>
  <si>
    <t>Graubünden</t>
  </si>
  <si>
    <t>Amt für Lebensmittelsicherheit und Tiergesundheit</t>
  </si>
  <si>
    <t xml:space="preserve">Planaterrastrasse 11 </t>
  </si>
  <si>
    <t xml:space="preserve">7001 Chur </t>
  </si>
  <si>
    <t>081 257 24 21</t>
  </si>
  <si>
    <t>JU</t>
  </si>
  <si>
    <t>Jura</t>
  </si>
  <si>
    <t xml:space="preserve">Ceppi Anne </t>
  </si>
  <si>
    <t>Service de la am consommatijon et des affaires vétérinaires</t>
  </si>
  <si>
    <t>anne.ceppi@jura.ch</t>
  </si>
  <si>
    <t xml:space="preserve">Fbg des Capucins 20 </t>
  </si>
  <si>
    <t xml:space="preserve">2800 Delémont </t>
  </si>
  <si>
    <t>032 420 74 19</t>
  </si>
  <si>
    <t>LU</t>
  </si>
  <si>
    <t>Luzern</t>
  </si>
  <si>
    <t>Dr. Carmen Lauebli</t>
  </si>
  <si>
    <t>Veterinärdienst</t>
  </si>
  <si>
    <t>carmen.laeubli@lu.ch</t>
  </si>
  <si>
    <t xml:space="preserve">Meyerstrasse 20 Postfach 3439 </t>
  </si>
  <si>
    <t xml:space="preserve">6002 Luzern </t>
  </si>
  <si>
    <t>022 861 35</t>
  </si>
  <si>
    <t>NE</t>
  </si>
  <si>
    <t>Neuchâtel</t>
  </si>
  <si>
    <t>Corinne Bourquin</t>
  </si>
  <si>
    <t>corinne.bourquin@ne.ch</t>
  </si>
  <si>
    <t xml:space="preserve">Rue Jehanne-de Hochberg 5 </t>
  </si>
  <si>
    <t xml:space="preserve">2000 Neuchâtel </t>
  </si>
  <si>
    <t>032 889 58 64</t>
  </si>
  <si>
    <t>SG</t>
  </si>
  <si>
    <t>St. Gallen</t>
  </si>
  <si>
    <t>Dr. Gabriela Calzavara</t>
  </si>
  <si>
    <t>Amt für Verbraucherschutz und Veterinärwesen</t>
  </si>
  <si>
    <t>gabriela.calzavara@sg.ch</t>
  </si>
  <si>
    <t xml:space="preserve">Blarerstrasse 2 </t>
  </si>
  <si>
    <t xml:space="preserve">9001 St. Gallen </t>
  </si>
  <si>
    <t>079 751 25 05</t>
  </si>
  <si>
    <t>SH</t>
  </si>
  <si>
    <t>Schaffhausen</t>
  </si>
  <si>
    <t xml:space="preserve">Uehlinger Peter </t>
  </si>
  <si>
    <t>Veterinäramt Schaffhausen</t>
  </si>
  <si>
    <t>peter.uehlinger@ktsh.ch</t>
  </si>
  <si>
    <t xml:space="preserve">Mühlentalstrasse 188 </t>
  </si>
  <si>
    <t xml:space="preserve">8200 Schaffhausen </t>
  </si>
  <si>
    <t xml:space="preserve">052 632 71 01 </t>
  </si>
  <si>
    <t>+4179 471 12 54</t>
  </si>
  <si>
    <t>SO</t>
  </si>
  <si>
    <t>Solothurn</t>
  </si>
  <si>
    <t xml:space="preserve">Bürgi Doris </t>
  </si>
  <si>
    <t xml:space="preserve">doris.buergi@vd.so.ch </t>
  </si>
  <si>
    <t xml:space="preserve">Hauptgasse 72 </t>
  </si>
  <si>
    <t xml:space="preserve">4500 Solothurn </t>
  </si>
  <si>
    <t xml:space="preserve">032 627 25 02 </t>
  </si>
  <si>
    <t>TG</t>
  </si>
  <si>
    <t>Thurgau</t>
  </si>
  <si>
    <t xml:space="preserve">Witzig Paul </t>
  </si>
  <si>
    <t>Veterinäramt Thurgau</t>
  </si>
  <si>
    <t>paul.witzig@tg.ch</t>
  </si>
  <si>
    <t xml:space="preserve">Spannerstrasse 22 </t>
  </si>
  <si>
    <t xml:space="preserve">8510 Frauenfeld </t>
  </si>
  <si>
    <t>058 345 57 30</t>
  </si>
  <si>
    <t>TI</t>
  </si>
  <si>
    <t>Ticino</t>
  </si>
  <si>
    <t>Dott. Luca Bacciarini</t>
  </si>
  <si>
    <t>Ufficio del veterinario cantonale</t>
  </si>
  <si>
    <t>luca.bacciarini@ti.ch</t>
  </si>
  <si>
    <t xml:space="preserve">Via Dogana 16 </t>
  </si>
  <si>
    <t xml:space="preserve">6501 Bellinzona </t>
  </si>
  <si>
    <t xml:space="preserve">091 814 41 00 </t>
  </si>
  <si>
    <t>URK</t>
  </si>
  <si>
    <t>Urkantone</t>
  </si>
  <si>
    <t>Dr Marco Gut</t>
  </si>
  <si>
    <t>Veterinaeramt der Urkantone</t>
  </si>
  <si>
    <t>marco.gut@laburk.ch</t>
  </si>
  <si>
    <t xml:space="preserve">Föhneneichstrasse 15 Postfach 363 </t>
  </si>
  <si>
    <t xml:space="preserve">6440 Brunnen </t>
  </si>
  <si>
    <t xml:space="preserve">041 825 41 55 </t>
  </si>
  <si>
    <t>VD</t>
  </si>
  <si>
    <t>Vaud</t>
  </si>
  <si>
    <t>Dr Gabrielle Garoflid</t>
  </si>
  <si>
    <t>gabrielle.garoflid@vd.ch</t>
  </si>
  <si>
    <t xml:space="preserve">Ch. des Boveresses 155 </t>
  </si>
  <si>
    <t xml:space="preserve">1066 Epalinges </t>
  </si>
  <si>
    <t>021 316 38 70</t>
  </si>
  <si>
    <t>+41797553789</t>
  </si>
  <si>
    <t>VS</t>
  </si>
  <si>
    <t>Valais</t>
  </si>
  <si>
    <t xml:space="preserve">Dr Cristina Villiger </t>
  </si>
  <si>
    <t>cristina.villiger@admin.vs.ch</t>
  </si>
  <si>
    <t xml:space="preserve">Rue Pré d'Amédée 2 </t>
  </si>
  <si>
    <t xml:space="preserve">1950 Sion </t>
  </si>
  <si>
    <t>027 606 74 64</t>
  </si>
  <si>
    <t>ZG</t>
  </si>
  <si>
    <t>Zug</t>
  </si>
  <si>
    <t>Dr. Kai Caspari</t>
  </si>
  <si>
    <t>Amt für Verbraucherschtz
Veterinärdienst</t>
  </si>
  <si>
    <t>kai.caspari@zg.ch</t>
  </si>
  <si>
    <t xml:space="preserve">Neugasse 2, Postfach 455 </t>
  </si>
  <si>
    <t xml:space="preserve">6300 Zug </t>
  </si>
  <si>
    <t>041 728 35 03</t>
  </si>
  <si>
    <t>ZH</t>
  </si>
  <si>
    <t>Zürich</t>
  </si>
  <si>
    <t xml:space="preserve">Dr. Claudia Lawnitzak
</t>
  </si>
  <si>
    <t>Kantonales Veterinäramt</t>
  </si>
  <si>
    <t xml:space="preserve">
claudia.lawnitzak@veta.zh.ch</t>
  </si>
  <si>
    <t xml:space="preserve">Zollstrasse 20 </t>
  </si>
  <si>
    <t xml:space="preserve">8090 Zürich </t>
  </si>
  <si>
    <t xml:space="preserve"> 
0432594141</t>
  </si>
  <si>
    <t>+41793079870</t>
  </si>
  <si>
    <t>Deutsch</t>
  </si>
  <si>
    <t>Katzen</t>
  </si>
  <si>
    <t>Chats</t>
  </si>
  <si>
    <t>Cats</t>
  </si>
  <si>
    <t>Fische GM</t>
  </si>
  <si>
    <t>Poissons GM</t>
  </si>
  <si>
    <t xml:space="preserve">Fish GM </t>
  </si>
  <si>
    <t>yes</t>
  </si>
  <si>
    <t>Hunde</t>
  </si>
  <si>
    <t>Chiens</t>
  </si>
  <si>
    <t>Dogs</t>
  </si>
  <si>
    <t>Mäuse GM</t>
  </si>
  <si>
    <t>Souris GM</t>
  </si>
  <si>
    <t>Mice GM</t>
  </si>
  <si>
    <t>no</t>
  </si>
  <si>
    <t>Fische</t>
  </si>
  <si>
    <t>Poissons</t>
  </si>
  <si>
    <t>Fish</t>
  </si>
  <si>
    <t>Kaninchen GM</t>
  </si>
  <si>
    <t>Lapins GM</t>
  </si>
  <si>
    <t>Rabbits GM</t>
  </si>
  <si>
    <t>Ratten GM</t>
  </si>
  <si>
    <t>Rats GM</t>
  </si>
  <si>
    <t>Auswahlmöglichkeiten fr</t>
  </si>
  <si>
    <t>Primaten</t>
  </si>
  <si>
    <t>Primates</t>
  </si>
  <si>
    <t>Andere Labornager GM</t>
  </si>
  <si>
    <t>Autres rodents GM</t>
  </si>
  <si>
    <t>Other lab rodents GM</t>
  </si>
  <si>
    <t>Kaninchen</t>
  </si>
  <si>
    <t>Lapins</t>
  </si>
  <si>
    <t>Rabbits</t>
  </si>
  <si>
    <t>Andere Labornager</t>
  </si>
  <si>
    <t>Other lab rodents</t>
  </si>
  <si>
    <t>Auswahlmöglichkeiten de</t>
  </si>
  <si>
    <t>Génétiquement modifiée</t>
  </si>
  <si>
    <t>Genetically modified</t>
  </si>
  <si>
    <t>Bemerkungen:</t>
  </si>
  <si>
    <t>Remarques:</t>
  </si>
  <si>
    <t>Remarks:</t>
  </si>
  <si>
    <t>Planaterrastrasse 11</t>
  </si>
  <si>
    <t>manuela.pasqual@alt.gr.ch</t>
  </si>
  <si>
    <t xml:space="preserve">
Manuela Pasqual</t>
  </si>
  <si>
    <t>Ich bestätige, dass die Angaben plausibel sind.</t>
  </si>
  <si>
    <t>Cephalopoden</t>
  </si>
  <si>
    <t>Cephalopods</t>
  </si>
  <si>
    <t>Frösche</t>
  </si>
  <si>
    <t>Grenouilles</t>
  </si>
  <si>
    <t>Frogs</t>
  </si>
  <si>
    <t>Geflügel</t>
  </si>
  <si>
    <t>Volailles</t>
  </si>
  <si>
    <t>Poultry</t>
  </si>
  <si>
    <t>Lama, Alpaca, Guanaco</t>
  </si>
  <si>
    <t>Meerschweinchen</t>
  </si>
  <si>
    <t>Cobayes</t>
  </si>
  <si>
    <t>Guinea pigs</t>
  </si>
  <si>
    <t>Pferde, Esel</t>
  </si>
  <si>
    <t>Chevaux, Ânes</t>
  </si>
  <si>
    <t>Horses, Donkeys</t>
  </si>
  <si>
    <t>Rinder, Büffel</t>
  </si>
  <si>
    <t>Bovins, Bisons</t>
  </si>
  <si>
    <t>Schafe</t>
  </si>
  <si>
    <t>Moutons</t>
  </si>
  <si>
    <t>Sheep</t>
  </si>
  <si>
    <t>Schweine</t>
  </si>
  <si>
    <t>Porcs</t>
  </si>
  <si>
    <t>Pigs</t>
  </si>
  <si>
    <t>Tupaias</t>
  </si>
  <si>
    <t>Weitere Nicht-Säuger</t>
  </si>
  <si>
    <t>Non-mammifères divers</t>
  </si>
  <si>
    <t>Other non-mammals</t>
  </si>
  <si>
    <t>Weitere Säuger</t>
  </si>
  <si>
    <t>Mammifères divers</t>
  </si>
  <si>
    <t>Other mammals</t>
  </si>
  <si>
    <t>Wilde Nager</t>
  </si>
  <si>
    <t>Rongeurs sauvages</t>
  </si>
  <si>
    <t>Wild rodents</t>
  </si>
  <si>
    <t>Ziegen</t>
  </si>
  <si>
    <t>Chèvres</t>
  </si>
  <si>
    <t>Goats</t>
  </si>
  <si>
    <t>Français</t>
  </si>
  <si>
    <t>English</t>
  </si>
  <si>
    <t>Auswahlmöglichkeiten en</t>
  </si>
  <si>
    <t>Formeln Zählenwenn belastet</t>
  </si>
  <si>
    <t>Formeln Zählenwenn gentechnisch verändert</t>
  </si>
  <si>
    <t>Species</t>
  </si>
  <si>
    <t>Espèce animale</t>
  </si>
  <si>
    <t>Tierart</t>
  </si>
  <si>
    <t>Frösche GM</t>
  </si>
  <si>
    <t>Grenouilles GM</t>
  </si>
  <si>
    <t>Frogs GM</t>
  </si>
  <si>
    <r>
      <t xml:space="preserve">Anzahl im Betrieb </t>
    </r>
    <r>
      <rPr>
        <b/>
        <sz val="11"/>
        <rFont val="Arial"/>
        <family val="2"/>
      </rPr>
      <t>geborene Tiere</t>
    </r>
    <r>
      <rPr>
        <sz val="11"/>
        <rFont val="Arial"/>
        <family val="2"/>
      </rPr>
      <t>, gezählt zum Zeitpunkt des Absetzens</t>
    </r>
  </si>
  <si>
    <r>
      <t>Nombre d’</t>
    </r>
    <r>
      <rPr>
        <b/>
        <sz val="11"/>
        <rFont val="Arial"/>
        <family val="2"/>
      </rPr>
      <t>animaux nés</t>
    </r>
    <r>
      <rPr>
        <sz val="11"/>
        <rFont val="Arial"/>
        <family val="2"/>
      </rPr>
      <t xml:space="preserve"> dans l’animalerie, déterminé au moment du sevrage </t>
    </r>
  </si>
  <si>
    <r>
      <t xml:space="preserve">Number of </t>
    </r>
    <r>
      <rPr>
        <b/>
        <sz val="11"/>
        <rFont val="Arial"/>
        <family val="2"/>
      </rPr>
      <t>animals born</t>
    </r>
    <r>
      <rPr>
        <sz val="11"/>
        <rFont val="Arial"/>
        <family val="2"/>
      </rPr>
      <t xml:space="preserve"> in the facility, counted at the time of weaning</t>
    </r>
  </si>
  <si>
    <r>
      <t xml:space="preserve">Anzahl aus dem Ausland </t>
    </r>
    <r>
      <rPr>
        <b/>
        <sz val="11"/>
        <rFont val="Arial"/>
        <family val="2"/>
      </rPr>
      <t>importierte Tiere</t>
    </r>
  </si>
  <si>
    <r>
      <t>Nombre d’</t>
    </r>
    <r>
      <rPr>
        <b/>
        <sz val="11"/>
        <rFont val="Arial"/>
        <family val="2"/>
      </rPr>
      <t>animaux importés de l'étranger</t>
    </r>
  </si>
  <si>
    <r>
      <t>Number of animals</t>
    </r>
    <r>
      <rPr>
        <b/>
        <sz val="11"/>
        <rFont val="Arial"/>
        <family val="2"/>
      </rPr>
      <t xml:space="preserve"> imported from abroad</t>
    </r>
  </si>
  <si>
    <t>Responsable de l'animalerie</t>
  </si>
  <si>
    <r>
      <t xml:space="preserve">Mice (lab strains </t>
    </r>
    <r>
      <rPr>
        <i/>
        <sz val="11"/>
        <rFont val="Arial"/>
        <family val="2"/>
      </rPr>
      <t>Mus musculus</t>
    </r>
    <r>
      <rPr>
        <sz val="11"/>
        <rFont val="Arial"/>
        <family val="2"/>
      </rPr>
      <t>)</t>
    </r>
  </si>
  <si>
    <r>
      <t xml:space="preserve">Rats (lab strains </t>
    </r>
    <r>
      <rPr>
        <i/>
        <sz val="11"/>
        <rFont val="Arial"/>
        <family val="2"/>
      </rPr>
      <t>Rattus norvegicus</t>
    </r>
    <r>
      <rPr>
        <sz val="11"/>
        <rFont val="Arial"/>
        <family val="2"/>
      </rPr>
      <t>)</t>
    </r>
  </si>
  <si>
    <t>Autres rodents de laboratoire</t>
  </si>
  <si>
    <t>Species (if other lab rodents, other non-mammals, other mammals or wild rodents)</t>
  </si>
  <si>
    <t>Artbezeichnung (falls andere Labornager, weitere Nicht-Säuger, weitere Säuger oder wilde Nager)</t>
  </si>
  <si>
    <t>Spécification de l'espèce animale (si autres rongeurs de laboratoire, mammifières divers, non-mammifières divers ou rongeurs sauvages)</t>
  </si>
  <si>
    <t>Form-CH: Bericht über die Versuchstierhaltung</t>
  </si>
  <si>
    <t xml:space="preserve">Form-CH: Déclaration relative à l‘animalerie  </t>
  </si>
  <si>
    <t>Form-CH: Report on laboratory animal facility</t>
  </si>
  <si>
    <t>Name of the laboratory animal facility</t>
  </si>
  <si>
    <t>No. of the laboratory animal facility</t>
  </si>
  <si>
    <t>Head of laboratory animal facility</t>
  </si>
  <si>
    <t xml:space="preserve">Confirmation (head of lab animal facility) </t>
  </si>
  <si>
    <t>Nr. laboratory animal facility</t>
  </si>
  <si>
    <t>impaired phenotype</t>
  </si>
  <si>
    <t>Address of the laboratory animal facility</t>
  </si>
  <si>
    <t>Postal code (zip), city</t>
  </si>
  <si>
    <t>Street, nr.</t>
  </si>
  <si>
    <t>Rue, nr.</t>
  </si>
  <si>
    <t xml:space="preserve">Strasse, Nr. </t>
  </si>
  <si>
    <t>I confirm that the data are plausibel.</t>
  </si>
  <si>
    <t>Je confirme que les données sont plausibles.</t>
  </si>
  <si>
    <t>Année de la déclaration</t>
  </si>
  <si>
    <t>Sascha Quaile</t>
  </si>
  <si>
    <t>Rue Adrien-Lachenal 8</t>
  </si>
  <si>
    <t>Service du médecin cantonal</t>
  </si>
  <si>
    <t>1207 Genève</t>
  </si>
  <si>
    <t>022 546 50 00</t>
  </si>
  <si>
    <t>WT</t>
  </si>
  <si>
    <t>GM</t>
  </si>
  <si>
    <t>Mice (lab strains Mus musculus)</t>
  </si>
  <si>
    <t>Rats (lab strains Rattus norvegicus)</t>
  </si>
  <si>
    <r>
      <t xml:space="preserve">‒ Alle im Berichtsjahr gezählten Tiere angeben, unabhängig davon, ob sie in Tierversuchen eingesetzt oder ins Ausland exportiert wurden. 
‒ Welche Tierarten wählbar sind, hängt von der Angabe in der Spalte &lt;Gentechnisch verändert&gt; ab. Tabelle von links nach rechts ausfüllen.
</t>
    </r>
    <r>
      <rPr>
        <sz val="11"/>
        <color rgb="FFFF0000"/>
        <rFont val="Arial"/>
        <family val="2"/>
      </rPr>
      <t>‒In Spalte 17 sind die Tierarten ausschliesslich in englischer Sprache wählbar. Im Tabellenblatt "Tiere, animaux, animali" sind die Namen auf Deutsch übersetzt.</t>
    </r>
    <r>
      <rPr>
        <sz val="11"/>
        <rFont val="Arial"/>
        <family val="2"/>
      </rPr>
      <t xml:space="preserve">
‒ „Wilde Nager“ sind alle Nagetiere, welche nicht seit vielen Generationen in einer Versuchstierhaltung oder in einem Labor gezüchtet werden.
‒Alle Linien, in denen belastete Tiere vorkommen, einzeln als belastete Linie angeben, auch wenn nicht alle Tiere das belastende Gen exprimieren oder die Belastung durch Haltungs- und Pflegemassnahmen kompensiert werden kann.
‒ Säugetiere beim Absetzen zählen, Vögel und Reptilien beim Schlüpfen und Amphibien und Fische wenn die Larven frei Futter aufnehmen.
</t>
    </r>
  </si>
  <si>
    <r>
      <t xml:space="preserve">‒ Indiquer tous les animaux comptés dans la déclaration annuel, qu’ils aient été utilisés dans des expériences ou exportés à l’étranger. 
‒ Les espèces pouvant être sélectionnées dépendent de la donnée indiquée dans la colonne &lt;Génétiquement modifiée&gt;. Remplir le tableau de gauche à droite.
</t>
    </r>
    <r>
      <rPr>
        <sz val="11"/>
        <color rgb="FFFF0000"/>
        <rFont val="Arial"/>
        <family val="2"/>
      </rPr>
      <t>‒In Spalte 17 sind die Tierarten ausschliesslich in englischer Sprache wählbar. Im Tabellenblatt "Tiere, animaux, animali" sind die Namen auf Französisch übersetzt.</t>
    </r>
    <r>
      <rPr>
        <sz val="11"/>
        <color theme="1"/>
        <rFont val="Arial"/>
        <family val="2"/>
      </rPr>
      <t xml:space="preserve">
‒ «Les rongeurs sauvages» sont tous les rongeurs qui ne sont pas élevés depuis plusieurs générations dans une animalerie ou dans un laboratoire. 
‒ Indiquer séparément toutes les lignées dans lesquelles apparaissent des animaux présentant un phénotype invalidant comme lignée présentant un phénotype invalidant, même si tous les animaux n’expriment pas le gêne invalidant ou que l’invalidité peut être compensée par des mesures au niveau de la détention ou des soins.
‒ Compter les mammifères à partir du sevrage, les oiseaux et les reptiles à partir de l’éclosion et les batraciens et les poissons lorsque les larves se nourrissent par elles-mêmes.</t>
    </r>
  </si>
  <si>
    <r>
      <t xml:space="preserve">‒ Indicate all animals counted in the reporting year, irrespective of whether they were used in animal experiments or exported abroad. 
‒ Which species are selectable depends on the information entered in the &lt;Genetically modified&gt; column. Complete the table from left to right.
</t>
    </r>
    <r>
      <rPr>
        <sz val="11"/>
        <color theme="1"/>
        <rFont val="Arial"/>
        <family val="2"/>
      </rPr>
      <t>‒ “Wild rodents” are all rodents that have not been bred for many generations in a laboratory animal facility.
‒ All lines in which animals with an impaired phenotype occur should be indicated individually as line with an inpaired phenotype, even if not all animals express the impairing gene or if the constraint can be compensated by housing and caring conditions.
‒ Count mammals on weaning, birds and reptiles on hatching, and amphibians and fish when the larvae are feeding freely.</t>
    </r>
  </si>
  <si>
    <t>Mäuse (Laborstämme Mus musculus)</t>
  </si>
  <si>
    <t>Souris (souches du laboratoire Mus musculus)</t>
  </si>
  <si>
    <t>Ratten (Laborstämme Rattus norvegicus)</t>
  </si>
  <si>
    <t>Rats (souches du laboratoire Rattus norvegicus)</t>
  </si>
  <si>
    <t>Cattle, Buffalos</t>
  </si>
  <si>
    <t>Llama, Alpaca, Guanaco</t>
  </si>
  <si>
    <t>Italiano</t>
  </si>
  <si>
    <t>Gatti</t>
  </si>
  <si>
    <t>Bovini, bufali</t>
  </si>
  <si>
    <t>Cefalopodi</t>
  </si>
  <si>
    <t>Cani</t>
  </si>
  <si>
    <t>Pesci</t>
  </si>
  <si>
    <t>Rane</t>
  </si>
  <si>
    <t>Caprini</t>
  </si>
  <si>
    <t>Porcellini d’India</t>
  </si>
  <si>
    <t>Cavalli, asini</t>
  </si>
  <si>
    <t>Lama, alpaca, guanaco</t>
  </si>
  <si>
    <t>Altri roditori da laboratorio</t>
  </si>
  <si>
    <t>Altri mammiferi</t>
  </si>
  <si>
    <t>Altri non mammiferi</t>
  </si>
  <si>
    <t>Suini</t>
  </si>
  <si>
    <t>Pollame</t>
  </si>
  <si>
    <t>Primati</t>
  </si>
  <si>
    <t>Conigli</t>
  </si>
  <si>
    <t>Ovini</t>
  </si>
  <si>
    <t>Tupaidi</t>
  </si>
  <si>
    <t>Roditori selvatici</t>
  </si>
  <si>
    <t>Topi (ceppi da laboratorio di Mus musculus)</t>
  </si>
  <si>
    <t>Ratti (ceppi da laboratorio di Rattus norvegicus)</t>
  </si>
  <si>
    <t>Pesci GM</t>
  </si>
  <si>
    <t>Rane GM</t>
  </si>
  <si>
    <t>Topi GM</t>
  </si>
  <si>
    <t>Altri roditori da laboratorio GM</t>
  </si>
  <si>
    <t>Conigli GM</t>
  </si>
  <si>
    <t>Ratti GM</t>
  </si>
  <si>
    <t>Dr. Barbara Thür</t>
  </si>
  <si>
    <t>barbara.thuer@ag.ch</t>
  </si>
  <si>
    <t>Name of the strained line</t>
  </si>
  <si>
    <t xml:space="preserve">Name der belasteten Linie </t>
  </si>
  <si>
    <t>Nom de la lignée présentant un phénotype invalidan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</si>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</sst>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Arial"/>
      <family val="2"/>
    </font>
    <font>
      <sz val="11"/>
      <color rgb="FFFF0000"/>
      <name val="Arial"/>
      <family val="2"/>
    </font>
    <font>
      <b/>
      <sz val="11"/>
      <color theme="1"/>
      <name val="Arial"/>
      <family val="2"/>
    </font>
    <font>
      <sz val="11"/>
      <name val="Arial"/>
      <family val="2"/>
    </font>
    <font>
      <b/>
      <sz val="11"/>
      <color rgb="FFFF0000"/>
      <name val="Arial"/>
      <family val="2"/>
    </font>
    <font>
      <b/>
      <sz val="11"/>
      <name val="Arial"/>
      <family val="2"/>
    </font>
    <font>
      <sz val="12"/>
      <color theme="1"/>
      <name val="Arial"/>
      <family val="2"/>
    </font>
    <font>
      <sz val="12"/>
      <name val="Arial"/>
      <family val="2"/>
    </font>
    <font>
      <sz val="12"/>
      <color rgb="FFFF0000"/>
      <name val="Arial"/>
      <family val="2"/>
    </font>
    <font>
      <sz val="11"/>
      <color rgb="FF00B050"/>
      <name val="Arial"/>
      <family val="2"/>
    </font>
    <font>
      <b/>
      <sz val="16"/>
      <color theme="1"/>
      <name val="Arial"/>
      <family val="2"/>
    </font>
    <font>
      <sz val="11"/>
      <color rgb="FF0070C0"/>
      <name val="Arial"/>
      <family val="2"/>
    </font>
    <font>
      <b/>
      <sz val="18"/>
      <color theme="1"/>
      <name val="Arial"/>
      <family val="2"/>
    </font>
    <font>
      <sz val="11"/>
      <color theme="5" tint="0.79998168889431442"/>
      <name val="Arial"/>
      <family val="2"/>
    </font>
    <font>
      <b/>
      <i/>
      <sz val="11"/>
      <name val="Arial"/>
      <family val="2"/>
    </font>
    <font>
      <u/>
      <sz val="11"/>
      <color theme="10"/>
      <name val="Arial"/>
      <family val="2"/>
    </font>
    <font>
      <u/>
      <sz val="11"/>
      <name val="Arial"/>
      <family val="2"/>
    </font>
    <font>
      <sz val="9"/>
      <color indexed="81"/>
      <name val="Segoe UI"/>
      <family val="2"/>
    </font>
    <font>
      <sz val="11"/>
      <name val="Arial"/>
    </font>
    <font>
      <sz val="11"/>
      <color theme="0"/>
      <name val="Arial"/>
      <family val="2"/>
    </font>
    <font>
      <sz val="9"/>
      <color theme="1"/>
      <name val="Arial"/>
      <family val="2"/>
    </font>
    <font>
      <sz val="9"/>
      <name val="Arial"/>
      <family val="2"/>
    </font>
    <font>
      <sz val="9"/>
      <color rgb="FFFF0000"/>
      <name val="Arial"/>
      <family val="2"/>
    </font>
    <font>
      <i/>
      <sz val="11"/>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s>
  <borders count="4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theme="1"/>
      </left>
      <right style="thin">
        <color theme="1"/>
      </right>
      <top style="thin">
        <color indexed="64"/>
      </top>
      <bottom style="thick">
        <color indexed="64"/>
      </bottom>
      <diagonal/>
    </border>
    <border>
      <left style="thin">
        <color theme="1"/>
      </left>
      <right/>
      <top style="thin">
        <color indexed="64"/>
      </top>
      <bottom style="thick">
        <color indexed="64"/>
      </bottom>
      <diagonal/>
    </border>
    <border>
      <left style="thin">
        <color theme="1"/>
      </left>
      <right style="thin">
        <color indexed="64"/>
      </right>
      <top style="thin">
        <color indexed="64"/>
      </top>
      <bottom style="thick">
        <color indexed="64"/>
      </bottom>
      <diagonal/>
    </border>
    <border>
      <left style="thin">
        <color indexed="64"/>
      </left>
      <right style="thin">
        <color theme="1"/>
      </right>
      <top/>
      <bottom style="thick">
        <color indexed="64"/>
      </bottom>
      <diagonal/>
    </border>
    <border>
      <left style="thin">
        <color indexed="64"/>
      </left>
      <right style="thin">
        <color indexed="64"/>
      </right>
      <top/>
      <bottom/>
      <diagonal/>
    </border>
    <border>
      <left style="medium">
        <color rgb="FF000000"/>
      </left>
      <right style="thin">
        <color indexed="64"/>
      </right>
      <top/>
      <bottom/>
      <diagonal/>
    </border>
    <border>
      <left style="thin">
        <color indexed="64"/>
      </left>
      <right style="thin">
        <color indexed="64"/>
      </right>
      <top/>
      <bottom style="thin">
        <color theme="1"/>
      </bottom>
      <diagonal/>
    </border>
    <border>
      <left/>
      <right/>
      <top style="thick">
        <color auto="1"/>
      </top>
      <bottom/>
      <diagonal/>
    </border>
    <border>
      <left style="thin">
        <color indexed="64"/>
      </left>
      <right style="thin">
        <color indexed="64"/>
      </right>
      <top style="thick">
        <color auto="1"/>
      </top>
      <bottom/>
      <diagonal/>
    </border>
    <border>
      <left/>
      <right style="thick">
        <color auto="1"/>
      </right>
      <top style="thick">
        <color auto="1"/>
      </top>
      <bottom/>
      <diagonal/>
    </border>
    <border>
      <left style="thin">
        <color indexed="64"/>
      </left>
      <right style="thick">
        <color auto="1"/>
      </right>
      <top/>
      <bottom/>
      <diagonal/>
    </border>
    <border>
      <left style="thin">
        <color indexed="64"/>
      </left>
      <right style="thick">
        <color auto="1"/>
      </right>
      <top/>
      <bottom style="thin">
        <color theme="1"/>
      </bottom>
      <diagonal/>
    </border>
    <border>
      <left style="thin">
        <color theme="1"/>
      </left>
      <right style="thick">
        <color auto="1"/>
      </right>
      <top style="thin">
        <color indexed="64"/>
      </top>
      <bottom style="thick">
        <color indexed="64"/>
      </bottom>
      <diagonal/>
    </border>
    <border>
      <left/>
      <right style="thin">
        <color indexed="64"/>
      </right>
      <top style="thick">
        <color auto="1"/>
      </top>
      <bottom/>
      <diagonal/>
    </border>
    <border>
      <left style="thin">
        <color indexed="64"/>
      </left>
      <right/>
      <top style="thick">
        <color auto="1"/>
      </top>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228">
    <xf numFmtId="0" fontId="0" fillId="0" borderId="0" xfId="0"/>
    <xf numFmtId="0" fontId="0" fillId="0" borderId="0" xfId="0" applyBorder="1"/>
    <xf numFmtId="0" fontId="3" fillId="0" borderId="2" xfId="0" applyFont="1" applyBorder="1" applyAlignment="1" applyProtection="1">
      <alignment horizontal="center"/>
      <protection locked="0"/>
    </xf>
    <xf numFmtId="0" fontId="0" fillId="0" borderId="2" xfId="0" applyBorder="1"/>
    <xf numFmtId="0" fontId="3" fillId="0" borderId="0" xfId="0" applyFont="1" applyFill="1" applyBorder="1"/>
    <xf numFmtId="0" fontId="3" fillId="0" borderId="0" xfId="0" applyFont="1" applyBorder="1"/>
    <xf numFmtId="0" fontId="2" fillId="0" borderId="0" xfId="0" applyFont="1"/>
    <xf numFmtId="0" fontId="1" fillId="0" borderId="0" xfId="0" applyFont="1"/>
    <xf numFmtId="0" fontId="0" fillId="0" borderId="0" xfId="0" applyFont="1" applyAlignment="1">
      <alignment wrapText="1"/>
    </xf>
    <xf numFmtId="0" fontId="0" fillId="0" borderId="0" xfId="0" applyAlignment="1">
      <alignment wrapText="1"/>
    </xf>
    <xf numFmtId="0" fontId="5" fillId="0" borderId="0" xfId="0" applyFont="1" applyBorder="1"/>
    <xf numFmtId="49" fontId="3" fillId="0" borderId="0" xfId="0" applyNumberFormat="1" applyFont="1" applyBorder="1"/>
    <xf numFmtId="0" fontId="3" fillId="0" borderId="0" xfId="0" applyFont="1" applyBorder="1" applyAlignment="1">
      <alignment wrapText="1"/>
    </xf>
    <xf numFmtId="0" fontId="2" fillId="0" borderId="16" xfId="0" applyFont="1" applyBorder="1"/>
    <xf numFmtId="0" fontId="2" fillId="0" borderId="4" xfId="0" applyFont="1" applyBorder="1"/>
    <xf numFmtId="0" fontId="2" fillId="0" borderId="17" xfId="0" applyFont="1" applyBorder="1"/>
    <xf numFmtId="0" fontId="3" fillId="0" borderId="18" xfId="0" applyFont="1" applyBorder="1"/>
    <xf numFmtId="0" fontId="0" fillId="0" borderId="3" xfId="0" applyBorder="1"/>
    <xf numFmtId="0" fontId="3" fillId="0" borderId="0" xfId="0" applyFont="1" applyFill="1"/>
    <xf numFmtId="0" fontId="0" fillId="6" borderId="0" xfId="0" applyFill="1"/>
    <xf numFmtId="0" fontId="3" fillId="6" borderId="0" xfId="0" applyFont="1" applyFill="1"/>
    <xf numFmtId="0" fontId="3" fillId="6" borderId="0" xfId="0" applyFont="1" applyFill="1" applyAlignment="1">
      <alignment wrapText="1"/>
    </xf>
    <xf numFmtId="0" fontId="0" fillId="2" borderId="8" xfId="0" applyFill="1" applyBorder="1" applyAlignment="1" applyProtection="1">
      <alignment vertical="top" wrapText="1"/>
    </xf>
    <xf numFmtId="49" fontId="14" fillId="0" borderId="0" xfId="0" applyNumberFormat="1" applyFont="1" applyBorder="1" applyAlignment="1"/>
    <xf numFmtId="0" fontId="14" fillId="0" borderId="0" xfId="0" applyFont="1" applyBorder="1" applyAlignment="1"/>
    <xf numFmtId="49" fontId="3" fillId="0" borderId="0" xfId="0" applyNumberFormat="1" applyFont="1" applyBorder="1" applyAlignment="1"/>
    <xf numFmtId="0" fontId="3" fillId="0" borderId="0" xfId="0" applyFont="1" applyBorder="1" applyAlignment="1"/>
    <xf numFmtId="0" fontId="16" fillId="0" borderId="0" xfId="1" applyFont="1" applyBorder="1" applyAlignment="1"/>
    <xf numFmtId="49" fontId="3" fillId="0" borderId="0" xfId="0" applyNumberFormat="1" applyFont="1" applyBorder="1" applyAlignment="1">
      <alignment wrapText="1"/>
    </xf>
    <xf numFmtId="0" fontId="0" fillId="0" borderId="0" xfId="0" applyFont="1" applyAlignment="1"/>
    <xf numFmtId="49" fontId="3" fillId="0" borderId="0" xfId="0" applyNumberFormat="1" applyFont="1" applyFill="1" applyBorder="1" applyAlignment="1"/>
    <xf numFmtId="0" fontId="3" fillId="0" borderId="0" xfId="0" applyFont="1" applyFill="1" applyBorder="1" applyAlignment="1"/>
    <xf numFmtId="0" fontId="3" fillId="0" borderId="0" xfId="0" applyFont="1" applyFill="1" applyBorder="1" applyAlignment="1">
      <alignment wrapText="1"/>
    </xf>
    <xf numFmtId="0" fontId="3" fillId="0" borderId="4" xfId="0" applyFont="1" applyBorder="1" applyAlignment="1" applyProtection="1">
      <alignment horizontal="right"/>
      <protection locked="0"/>
    </xf>
    <xf numFmtId="0" fontId="3" fillId="0" borderId="2" xfId="0" applyFont="1" applyBorder="1" applyAlignment="1" applyProtection="1">
      <alignment horizontal="right"/>
      <protection locked="0"/>
    </xf>
    <xf numFmtId="0" fontId="3" fillId="0" borderId="3" xfId="0" applyFont="1" applyBorder="1" applyAlignment="1" applyProtection="1">
      <alignment horizontal="right"/>
      <protection locked="0"/>
    </xf>
    <xf numFmtId="0" fontId="0" fillId="2" borderId="7" xfId="0" applyFill="1" applyBorder="1" applyAlignment="1" applyProtection="1">
      <alignment vertical="top" wrapText="1"/>
    </xf>
    <xf numFmtId="0" fontId="0" fillId="2" borderId="0" xfId="0" applyFill="1" applyBorder="1" applyAlignment="1" applyProtection="1">
      <alignment vertical="top" wrapText="1"/>
    </xf>
    <xf numFmtId="0" fontId="0" fillId="2" borderId="6" xfId="0" applyFill="1" applyBorder="1" applyAlignment="1" applyProtection="1">
      <alignment vertical="top" wrapText="1"/>
    </xf>
    <xf numFmtId="0" fontId="0" fillId="2" borderId="5" xfId="0" applyFill="1" applyBorder="1" applyAlignment="1" applyProtection="1">
      <alignment vertical="top" wrapText="1"/>
    </xf>
    <xf numFmtId="0" fontId="3" fillId="0" borderId="2" xfId="0" applyFont="1" applyBorder="1" applyProtection="1"/>
    <xf numFmtId="0" fontId="0" fillId="0" borderId="2" xfId="0" applyBorder="1" applyProtection="1"/>
    <xf numFmtId="0" fontId="3" fillId="0" borderId="4" xfId="0" applyFont="1" applyBorder="1" applyAlignment="1" applyProtection="1">
      <alignment horizontal="center"/>
      <protection locked="0"/>
    </xf>
    <xf numFmtId="0" fontId="3" fillId="7" borderId="23" xfId="0" applyFont="1" applyFill="1" applyBorder="1" applyProtection="1"/>
    <xf numFmtId="0" fontId="3" fillId="7" borderId="24" xfId="0" applyFont="1" applyFill="1" applyBorder="1" applyAlignment="1" applyProtection="1">
      <alignment horizontal="center"/>
    </xf>
    <xf numFmtId="0" fontId="0" fillId="7" borderId="24" xfId="0" applyNumberFormat="1" applyFill="1" applyBorder="1" applyAlignment="1" applyProtection="1">
      <alignment horizontal="right"/>
    </xf>
    <xf numFmtId="0" fontId="1" fillId="7" borderId="24" xfId="0" applyFont="1" applyFill="1" applyBorder="1" applyProtection="1"/>
    <xf numFmtId="0" fontId="3" fillId="7" borderId="24" xfId="0" applyFont="1" applyFill="1" applyBorder="1" applyAlignment="1" applyProtection="1">
      <alignment horizontal="right"/>
    </xf>
    <xf numFmtId="0" fontId="3" fillId="7" borderId="25" xfId="0" applyFont="1" applyFill="1" applyBorder="1" applyAlignment="1" applyProtection="1">
      <alignment horizontal="right"/>
    </xf>
    <xf numFmtId="0" fontId="3" fillId="0" borderId="4" xfId="0" applyFont="1" applyFill="1" applyBorder="1" applyAlignment="1" applyProtection="1">
      <alignment horizontal="left"/>
      <protection locked="0"/>
    </xf>
    <xf numFmtId="0" fontId="0" fillId="0" borderId="2" xfId="0" applyFont="1" applyBorder="1" applyAlignment="1">
      <alignment wrapText="1"/>
    </xf>
    <xf numFmtId="0" fontId="0" fillId="0" borderId="18" xfId="0" applyBorder="1"/>
    <xf numFmtId="0" fontId="18" fillId="0" borderId="0" xfId="0" applyFont="1" applyBorder="1"/>
    <xf numFmtId="0" fontId="3" fillId="0" borderId="20" xfId="0" applyFont="1" applyBorder="1"/>
    <xf numFmtId="0" fontId="13" fillId="5" borderId="8" xfId="0" applyFont="1" applyFill="1" applyBorder="1" applyProtection="1"/>
    <xf numFmtId="0" fontId="0" fillId="0" borderId="0" xfId="0" applyBorder="1" applyProtection="1"/>
    <xf numFmtId="0" fontId="0" fillId="0" borderId="0" xfId="0" applyProtection="1"/>
    <xf numFmtId="0" fontId="0" fillId="0" borderId="0" xfId="0" applyFill="1" applyBorder="1" applyProtection="1"/>
    <xf numFmtId="0" fontId="0" fillId="0" borderId="0" xfId="0" applyFill="1" applyProtection="1"/>
    <xf numFmtId="0" fontId="2" fillId="0" borderId="0" xfId="0" applyFont="1" applyBorder="1" applyAlignment="1" applyProtection="1">
      <alignment vertical="top"/>
    </xf>
    <xf numFmtId="0" fontId="1" fillId="0" borderId="0" xfId="0" applyFont="1" applyFill="1" applyBorder="1" applyProtection="1"/>
    <xf numFmtId="0" fontId="1" fillId="4" borderId="0" xfId="0" applyFont="1" applyFill="1" applyBorder="1" applyProtection="1"/>
    <xf numFmtId="0" fontId="0" fillId="4" borderId="0" xfId="0" applyFill="1" applyBorder="1" applyProtection="1"/>
    <xf numFmtId="0" fontId="4" fillId="0" borderId="0" xfId="0" applyFont="1" applyBorder="1" applyProtection="1"/>
    <xf numFmtId="0" fontId="1" fillId="0" borderId="0" xfId="0" applyFont="1" applyBorder="1" applyProtection="1"/>
    <xf numFmtId="0" fontId="3" fillId="0" borderId="2"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2" xfId="0" applyFont="1" applyBorder="1" applyAlignment="1" applyProtection="1">
      <alignment horizontal="left"/>
      <protection locked="0"/>
    </xf>
    <xf numFmtId="0" fontId="5"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7" borderId="26" xfId="0" applyFont="1" applyFill="1" applyBorder="1" applyAlignment="1" applyProtection="1">
      <alignment horizontal="right"/>
    </xf>
    <xf numFmtId="0" fontId="20" fillId="2" borderId="0" xfId="0" applyFont="1" applyFill="1" applyBorder="1" applyAlignment="1" applyProtection="1">
      <alignment horizontal="left" vertical="top" wrapText="1"/>
    </xf>
    <xf numFmtId="0" fontId="20" fillId="4" borderId="8" xfId="0" applyFont="1" applyFill="1" applyBorder="1" applyAlignment="1" applyProtection="1">
      <alignment horizontal="left" vertical="top" wrapText="1" readingOrder="1"/>
    </xf>
    <xf numFmtId="0" fontId="12" fillId="5" borderId="9" xfId="0" applyFont="1" applyFill="1" applyBorder="1" applyProtection="1"/>
    <xf numFmtId="0" fontId="0" fillId="5" borderId="8" xfId="0" applyFill="1" applyBorder="1" applyProtection="1"/>
    <xf numFmtId="0" fontId="1" fillId="5" borderId="8" xfId="0" applyFont="1" applyFill="1" applyBorder="1" applyProtection="1"/>
    <xf numFmtId="0" fontId="12" fillId="5" borderId="7" xfId="0" applyFont="1" applyFill="1" applyBorder="1" applyProtection="1"/>
    <xf numFmtId="0" fontId="0" fillId="5" borderId="0" xfId="0" applyFill="1" applyBorder="1" applyProtection="1"/>
    <xf numFmtId="0" fontId="1" fillId="5" borderId="0" xfId="0" applyFont="1" applyFill="1" applyBorder="1" applyProtection="1"/>
    <xf numFmtId="0" fontId="19" fillId="4" borderId="0" xfId="0" applyFont="1" applyFill="1" applyBorder="1" applyProtection="1">
      <protection hidden="1"/>
    </xf>
    <xf numFmtId="0" fontId="20" fillId="5" borderId="0" xfId="0" applyFont="1" applyFill="1" applyBorder="1" applyAlignment="1" applyProtection="1">
      <alignment horizontal="left" vertical="center"/>
    </xf>
    <xf numFmtId="0" fontId="10" fillId="5" borderId="7" xfId="0" applyFont="1" applyFill="1" applyBorder="1" applyProtection="1"/>
    <xf numFmtId="0" fontId="22" fillId="5" borderId="0" xfId="0" applyFont="1" applyFill="1" applyBorder="1" applyProtection="1"/>
    <xf numFmtId="0" fontId="20" fillId="5" borderId="0" xfId="0" applyFont="1" applyFill="1" applyBorder="1" applyAlignment="1" applyProtection="1">
      <alignment horizontal="left"/>
    </xf>
    <xf numFmtId="0" fontId="1" fillId="5" borderId="0" xfId="0" applyFont="1" applyFill="1" applyBorder="1" applyAlignment="1" applyProtection="1">
      <alignment horizontal="right"/>
    </xf>
    <xf numFmtId="0" fontId="11" fillId="5" borderId="0" xfId="0" applyFont="1" applyFill="1" applyBorder="1" applyProtection="1"/>
    <xf numFmtId="0" fontId="20" fillId="5" borderId="7" xfId="0" applyFont="1" applyFill="1" applyBorder="1" applyAlignment="1" applyProtection="1">
      <alignment horizontal="left"/>
    </xf>
    <xf numFmtId="0" fontId="3" fillId="5" borderId="8" xfId="0" applyFont="1" applyFill="1" applyBorder="1" applyAlignment="1" applyProtection="1"/>
    <xf numFmtId="0" fontId="0" fillId="5" borderId="0" xfId="0" applyFill="1" applyBorder="1" applyAlignment="1" applyProtection="1"/>
    <xf numFmtId="0" fontId="3" fillId="5" borderId="0" xfId="0" applyFont="1" applyFill="1" applyBorder="1" applyProtection="1"/>
    <xf numFmtId="0" fontId="10" fillId="5" borderId="0" xfId="0" applyFont="1" applyFill="1" applyBorder="1" applyProtection="1"/>
    <xf numFmtId="0" fontId="9" fillId="5" borderId="0" xfId="0" applyFont="1" applyFill="1" applyBorder="1" applyAlignment="1" applyProtection="1">
      <alignment horizontal="right"/>
    </xf>
    <xf numFmtId="0" fontId="3" fillId="5" borderId="22" xfId="0" applyFont="1" applyFill="1" applyBorder="1" applyAlignment="1" applyProtection="1">
      <alignment horizontal="left" wrapText="1"/>
    </xf>
    <xf numFmtId="0" fontId="3" fillId="5" borderId="0" xfId="0" applyFont="1" applyFill="1" applyBorder="1" applyAlignment="1" applyProtection="1">
      <alignment horizontal="left" wrapText="1"/>
    </xf>
    <xf numFmtId="0" fontId="0" fillId="5" borderId="21" xfId="0" applyFill="1" applyBorder="1" applyProtection="1"/>
    <xf numFmtId="0" fontId="10" fillId="5" borderId="6" xfId="0" applyFont="1" applyFill="1" applyBorder="1" applyProtection="1"/>
    <xf numFmtId="0" fontId="0" fillId="5" borderId="5" xfId="0" applyFill="1" applyBorder="1" applyProtection="1"/>
    <xf numFmtId="0" fontId="3" fillId="5" borderId="5" xfId="0" applyFont="1" applyFill="1" applyBorder="1" applyAlignment="1" applyProtection="1">
      <alignment horizontal="left" wrapText="1"/>
    </xf>
    <xf numFmtId="0" fontId="9" fillId="5" borderId="5" xfId="0" applyFont="1" applyFill="1" applyBorder="1" applyAlignment="1" applyProtection="1">
      <alignment horizontal="right"/>
    </xf>
    <xf numFmtId="0" fontId="2" fillId="0" borderId="12" xfId="0" applyFont="1" applyBorder="1" applyProtection="1"/>
    <xf numFmtId="0" fontId="0" fillId="0" borderId="15" xfId="0" applyBorder="1" applyProtection="1"/>
    <xf numFmtId="0" fontId="1" fillId="2" borderId="8" xfId="0" applyFont="1" applyFill="1" applyBorder="1" applyProtection="1"/>
    <xf numFmtId="0" fontId="21" fillId="2" borderId="0" xfId="0" applyFont="1" applyFill="1" applyBorder="1" applyAlignment="1" applyProtection="1">
      <alignment horizontal="left" vertical="center"/>
    </xf>
    <xf numFmtId="0" fontId="1" fillId="2" borderId="0" xfId="0" applyFont="1" applyFill="1" applyBorder="1" applyProtection="1"/>
    <xf numFmtId="0" fontId="0" fillId="2" borderId="7" xfId="0" applyFill="1" applyBorder="1" applyProtection="1"/>
    <xf numFmtId="0" fontId="0" fillId="2" borderId="0" xfId="0" applyFill="1" applyBorder="1" applyProtection="1"/>
    <xf numFmtId="0" fontId="6" fillId="2" borderId="0" xfId="0" applyFont="1" applyFill="1" applyBorder="1" applyProtection="1"/>
    <xf numFmtId="0" fontId="8" fillId="2" borderId="0" xfId="0" applyFont="1" applyFill="1" applyBorder="1" applyProtection="1"/>
    <xf numFmtId="0" fontId="6" fillId="2" borderId="5" xfId="0" applyFont="1" applyFill="1" applyBorder="1" applyProtection="1"/>
    <xf numFmtId="0" fontId="8" fillId="2" borderId="5" xfId="0" applyFont="1" applyFill="1" applyBorder="1" applyProtection="1"/>
    <xf numFmtId="0" fontId="0" fillId="2" borderId="6" xfId="0" applyFill="1" applyBorder="1" applyProtection="1"/>
    <xf numFmtId="0" fontId="0" fillId="2" borderId="5" xfId="0" applyFill="1" applyBorder="1" applyProtection="1"/>
    <xf numFmtId="0" fontId="2" fillId="2" borderId="5" xfId="0" applyFont="1" applyFill="1" applyBorder="1" applyAlignment="1" applyProtection="1">
      <alignment vertical="top"/>
    </xf>
    <xf numFmtId="0" fontId="1" fillId="2" borderId="5" xfId="0" applyFont="1" applyFill="1" applyBorder="1" applyProtection="1"/>
    <xf numFmtId="0" fontId="0" fillId="0" borderId="7" xfId="0" applyFill="1" applyBorder="1" applyAlignment="1" applyProtection="1">
      <alignment horizontal="left"/>
    </xf>
    <xf numFmtId="0" fontId="0" fillId="2" borderId="8" xfId="0" applyFont="1" applyFill="1" applyBorder="1" applyAlignment="1" applyProtection="1">
      <alignment horizontal="left" vertical="top"/>
    </xf>
    <xf numFmtId="0" fontId="2" fillId="2" borderId="8" xfId="0" applyFont="1" applyFill="1" applyBorder="1" applyAlignment="1" applyProtection="1">
      <alignment horizontal="left" vertical="top"/>
    </xf>
    <xf numFmtId="0" fontId="2" fillId="2" borderId="8" xfId="0" applyFont="1" applyFill="1" applyBorder="1" applyAlignment="1" applyProtection="1">
      <alignment vertical="top"/>
    </xf>
    <xf numFmtId="0" fontId="2" fillId="2" borderId="0" xfId="0" applyFont="1" applyFill="1" applyBorder="1" applyAlignment="1" applyProtection="1">
      <alignment horizontal="right" vertical="top" wrapText="1"/>
    </xf>
    <xf numFmtId="0" fontId="0" fillId="2" borderId="5"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2" fillId="2" borderId="0" xfId="0" applyFont="1" applyFill="1" applyBorder="1" applyAlignment="1" applyProtection="1">
      <alignment vertical="top"/>
    </xf>
    <xf numFmtId="0" fontId="20" fillId="2" borderId="0" xfId="0" applyFont="1" applyFill="1" applyBorder="1" applyAlignment="1" applyProtection="1">
      <alignment horizontal="left" vertical="center"/>
    </xf>
    <xf numFmtId="0" fontId="0" fillId="0" borderId="0" xfId="0" applyAlignment="1" applyProtection="1">
      <alignment horizontal="left"/>
    </xf>
    <xf numFmtId="0" fontId="0" fillId="3" borderId="14" xfId="0" applyFill="1" applyBorder="1" applyAlignment="1" applyProtection="1">
      <alignment vertical="top"/>
    </xf>
    <xf numFmtId="0" fontId="0" fillId="3" borderId="8" xfId="0" applyFill="1" applyBorder="1" applyAlignment="1" applyProtection="1">
      <alignment horizontal="left" vertical="top"/>
    </xf>
    <xf numFmtId="0" fontId="2" fillId="3" borderId="7" xfId="0" applyFont="1" applyFill="1" applyBorder="1" applyAlignment="1" applyProtection="1">
      <alignment horizontal="right" vertical="top" wrapText="1"/>
    </xf>
    <xf numFmtId="0" fontId="2" fillId="3" borderId="0" xfId="0" applyFont="1" applyFill="1" applyBorder="1" applyAlignment="1" applyProtection="1">
      <alignment horizontal="right" vertical="top" wrapText="1"/>
    </xf>
    <xf numFmtId="0" fontId="0" fillId="3" borderId="5" xfId="0" applyFill="1" applyBorder="1" applyAlignment="1" applyProtection="1">
      <alignment vertical="top"/>
    </xf>
    <xf numFmtId="0" fontId="20" fillId="3" borderId="5" xfId="0" applyFont="1" applyFill="1" applyBorder="1" applyAlignment="1" applyProtection="1">
      <alignment horizontal="left" vertical="top"/>
    </xf>
    <xf numFmtId="0" fontId="0" fillId="3" borderId="0" xfId="0" applyFill="1" applyBorder="1" applyAlignment="1" applyProtection="1">
      <alignment horizontal="left" vertical="top"/>
    </xf>
    <xf numFmtId="0" fontId="20" fillId="3" borderId="0" xfId="0" applyFont="1" applyFill="1" applyBorder="1" applyAlignment="1" applyProtection="1">
      <alignment horizontal="left" vertical="center"/>
    </xf>
    <xf numFmtId="0" fontId="0" fillId="3" borderId="5" xfId="0" applyFill="1" applyBorder="1" applyAlignment="1" applyProtection="1">
      <alignment horizontal="right" vertical="top"/>
    </xf>
    <xf numFmtId="0" fontId="0" fillId="3" borderId="5" xfId="0" applyFill="1" applyBorder="1" applyAlignment="1" applyProtection="1">
      <alignment horizontal="left" vertical="top"/>
    </xf>
    <xf numFmtId="0" fontId="0" fillId="4" borderId="0" xfId="0" applyFill="1" applyProtection="1"/>
    <xf numFmtId="0" fontId="5" fillId="7" borderId="29" xfId="0" applyNumberFormat="1" applyFont="1" applyFill="1" applyBorder="1" applyAlignment="1" applyProtection="1">
      <alignment wrapText="1"/>
    </xf>
    <xf numFmtId="0" fontId="2" fillId="7" borderId="27" xfId="0" applyFont="1" applyFill="1" applyBorder="1" applyAlignment="1" applyProtection="1">
      <alignment wrapText="1"/>
    </xf>
    <xf numFmtId="0" fontId="3" fillId="0" borderId="20" xfId="0" applyFont="1" applyFill="1" applyBorder="1" applyAlignment="1" applyProtection="1"/>
    <xf numFmtId="0" fontId="19" fillId="0" borderId="0" xfId="0" applyFont="1" applyFill="1" applyProtection="1">
      <protection locked="0" hidden="1"/>
    </xf>
    <xf numFmtId="0" fontId="2" fillId="7" borderId="27" xfId="0" applyFont="1" applyFill="1" applyBorder="1" applyAlignment="1" applyProtection="1">
      <alignment vertical="top" wrapText="1"/>
    </xf>
    <xf numFmtId="0" fontId="3" fillId="5" borderId="0" xfId="0" applyFont="1" applyFill="1" applyBorder="1" applyAlignment="1" applyProtection="1"/>
    <xf numFmtId="0" fontId="20" fillId="3" borderId="0" xfId="0" applyFont="1" applyFill="1" applyBorder="1" applyAlignment="1" applyProtection="1">
      <alignment horizontal="left" vertical="top"/>
    </xf>
    <xf numFmtId="0" fontId="2" fillId="7" borderId="28" xfId="0" applyNumberFormat="1" applyFont="1" applyFill="1" applyBorder="1" applyAlignment="1" applyProtection="1">
      <alignment vertical="top" wrapText="1"/>
    </xf>
    <xf numFmtId="0" fontId="20" fillId="7" borderId="30" xfId="0" applyFont="1" applyFill="1" applyBorder="1" applyAlignment="1" applyProtection="1">
      <alignment horizontal="left" vertical="top" wrapText="1" readingOrder="1"/>
    </xf>
    <xf numFmtId="0" fontId="20" fillId="7" borderId="31" xfId="0" applyFont="1" applyFill="1" applyBorder="1" applyAlignment="1" applyProtection="1">
      <alignment horizontal="left" vertical="top" wrapText="1" readingOrder="1"/>
    </xf>
    <xf numFmtId="0" fontId="20" fillId="7" borderId="32" xfId="0" applyFont="1" applyFill="1" applyBorder="1" applyAlignment="1" applyProtection="1">
      <alignment horizontal="left" vertical="top" wrapText="1" readingOrder="1"/>
    </xf>
    <xf numFmtId="0" fontId="2" fillId="7" borderId="33" xfId="0" applyFont="1" applyFill="1" applyBorder="1" applyAlignment="1" applyProtection="1">
      <alignment vertical="top" wrapText="1"/>
    </xf>
    <xf numFmtId="0" fontId="5" fillId="7" borderId="34" xfId="0" applyNumberFormat="1" applyFont="1" applyFill="1" applyBorder="1" applyAlignment="1" applyProtection="1">
      <alignment wrapText="1"/>
    </xf>
    <xf numFmtId="0" fontId="3" fillId="7" borderId="35" xfId="0" applyFont="1" applyFill="1" applyBorder="1" applyAlignment="1" applyProtection="1">
      <alignment horizontal="right"/>
    </xf>
    <xf numFmtId="0" fontId="20" fillId="7" borderId="37" xfId="0" applyFont="1" applyFill="1" applyBorder="1" applyAlignment="1" applyProtection="1">
      <alignment horizontal="left" vertical="top" wrapText="1" readingOrder="1"/>
    </xf>
    <xf numFmtId="0" fontId="20" fillId="7" borderId="36" xfId="0" applyFont="1" applyFill="1" applyBorder="1" applyAlignment="1" applyProtection="1">
      <alignment horizontal="left" vertical="top" wrapText="1" readingOrder="1"/>
    </xf>
    <xf numFmtId="0" fontId="0" fillId="0" borderId="0" xfId="0" applyFont="1" applyAlignment="1">
      <alignment vertical="top" wrapText="1"/>
    </xf>
    <xf numFmtId="0" fontId="3" fillId="0" borderId="0" xfId="0" applyFont="1" applyAlignment="1">
      <alignment vertical="top" wrapText="1"/>
    </xf>
    <xf numFmtId="0" fontId="0" fillId="0" borderId="0" xfId="0" applyFont="1" applyBorder="1" applyAlignment="1">
      <alignment wrapText="1"/>
    </xf>
    <xf numFmtId="0" fontId="3" fillId="0" borderId="38" xfId="0" applyFont="1" applyBorder="1"/>
    <xf numFmtId="0" fontId="3" fillId="0" borderId="20" xfId="0" applyFont="1" applyBorder="1" applyAlignment="1">
      <alignment wrapText="1"/>
    </xf>
    <xf numFmtId="0" fontId="3" fillId="0" borderId="2" xfId="0" applyFont="1" applyBorder="1"/>
    <xf numFmtId="0" fontId="3" fillId="0" borderId="18" xfId="0" applyFont="1" applyBorder="1" applyAlignment="1">
      <alignment wrapText="1"/>
    </xf>
    <xf numFmtId="0" fontId="3" fillId="0" borderId="1" xfId="0" applyFont="1" applyBorder="1"/>
    <xf numFmtId="0" fontId="3" fillId="0" borderId="17" xfId="0" applyFont="1" applyBorder="1"/>
    <xf numFmtId="0" fontId="3" fillId="0" borderId="16" xfId="0" applyFont="1" applyBorder="1"/>
    <xf numFmtId="0" fontId="2" fillId="7" borderId="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5" fillId="0" borderId="12"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3" fillId="0" borderId="12" xfId="0" applyFont="1" applyFill="1" applyBorder="1" applyAlignment="1" applyProtection="1">
      <protection locked="0"/>
    </xf>
    <xf numFmtId="0" fontId="3" fillId="0" borderId="11" xfId="0" applyFont="1" applyFill="1" applyBorder="1" applyAlignment="1" applyProtection="1">
      <protection locked="0"/>
    </xf>
    <xf numFmtId="0" fontId="3" fillId="0" borderId="12" xfId="0" applyFont="1" applyFill="1" applyBorder="1" applyAlignment="1" applyProtection="1">
      <alignment horizontal="left"/>
      <protection locked="0"/>
    </xf>
    <xf numFmtId="0" fontId="3" fillId="0" borderId="11" xfId="0" applyFont="1" applyFill="1" applyBorder="1" applyAlignment="1" applyProtection="1">
      <alignment horizontal="left"/>
      <protection locked="0"/>
    </xf>
    <xf numFmtId="0" fontId="6" fillId="0" borderId="12" xfId="0" applyFont="1" applyBorder="1" applyAlignment="1" applyProtection="1">
      <protection locked="0"/>
    </xf>
    <xf numFmtId="0" fontId="6" fillId="0" borderId="11" xfId="0" applyFont="1" applyBorder="1" applyAlignment="1" applyProtection="1">
      <protection locked="0"/>
    </xf>
    <xf numFmtId="0" fontId="7" fillId="7" borderId="20" xfId="0" applyFont="1" applyFill="1" applyBorder="1" applyAlignment="1" applyProtection="1">
      <alignment horizontal="left" vertical="top" wrapText="1"/>
    </xf>
    <xf numFmtId="0" fontId="7" fillId="7" borderId="19" xfId="0" applyFont="1" applyFill="1" applyBorder="1" applyAlignment="1" applyProtection="1">
      <alignment horizontal="left" vertical="top" wrapText="1"/>
    </xf>
    <xf numFmtId="0" fontId="7" fillId="7" borderId="17" xfId="0" applyFont="1" applyFill="1" applyBorder="1" applyAlignment="1" applyProtection="1">
      <alignment horizontal="left" vertical="top" wrapText="1"/>
    </xf>
    <xf numFmtId="0" fontId="7" fillId="7" borderId="16" xfId="0" applyFont="1" applyFill="1" applyBorder="1" applyAlignment="1" applyProtection="1">
      <alignment horizontal="left" vertical="top" wrapText="1"/>
    </xf>
    <xf numFmtId="0" fontId="15" fillId="0" borderId="12" xfId="1" applyBorder="1" applyProtection="1">
      <protection locked="0"/>
    </xf>
    <xf numFmtId="0" fontId="7" fillId="0" borderId="11" xfId="0" applyFont="1" applyBorder="1" applyProtection="1">
      <protection locked="0"/>
    </xf>
    <xf numFmtId="0" fontId="7" fillId="7" borderId="20" xfId="0" applyFont="1" applyFill="1" applyBorder="1" applyAlignment="1" applyProtection="1">
      <alignment horizontal="left" vertical="top"/>
    </xf>
    <xf numFmtId="0" fontId="7" fillId="7" borderId="19" xfId="0" applyFont="1" applyFill="1" applyBorder="1" applyAlignment="1" applyProtection="1">
      <alignment horizontal="left" vertical="top"/>
    </xf>
    <xf numFmtId="14" fontId="6" fillId="4" borderId="6" xfId="0" applyNumberFormat="1" applyFont="1" applyFill="1" applyBorder="1" applyAlignment="1" applyProtection="1">
      <alignment horizontal="left" vertical="top"/>
      <protection locked="0"/>
    </xf>
    <xf numFmtId="0" fontId="6" fillId="4" borderId="10" xfId="0" applyFont="1" applyFill="1" applyBorder="1" applyAlignment="1" applyProtection="1">
      <alignment horizontal="left" vertical="top"/>
      <protection locked="0"/>
    </xf>
    <xf numFmtId="0" fontId="7" fillId="0" borderId="12" xfId="0" applyFont="1" applyBorder="1" applyAlignment="1" applyProtection="1">
      <alignment horizontal="left"/>
      <protection locked="0"/>
    </xf>
    <xf numFmtId="0" fontId="7" fillId="0" borderId="11" xfId="0" applyFont="1" applyBorder="1" applyAlignment="1" applyProtection="1">
      <alignment horizontal="left"/>
      <protection locked="0"/>
    </xf>
    <xf numFmtId="0" fontId="7" fillId="7" borderId="9" xfId="0" applyFont="1" applyFill="1" applyBorder="1" applyAlignment="1" applyProtection="1">
      <alignment horizontal="left"/>
    </xf>
    <xf numFmtId="0" fontId="7" fillId="7" borderId="14" xfId="0" applyFont="1" applyFill="1" applyBorder="1" applyAlignment="1" applyProtection="1">
      <alignment horizontal="left"/>
    </xf>
    <xf numFmtId="14" fontId="6" fillId="4" borderId="12" xfId="0" applyNumberFormat="1" applyFont="1" applyFill="1" applyBorder="1" applyAlignment="1" applyProtection="1">
      <alignment horizontal="left" vertical="top"/>
      <protection locked="0"/>
    </xf>
    <xf numFmtId="0" fontId="6" fillId="4" borderId="11" xfId="0" applyFont="1" applyFill="1" applyBorder="1" applyAlignment="1" applyProtection="1">
      <alignment horizontal="left" vertical="top"/>
      <protection locked="0"/>
    </xf>
    <xf numFmtId="0" fontId="6" fillId="7" borderId="12" xfId="0" applyFont="1" applyFill="1" applyBorder="1" applyAlignment="1" applyProtection="1">
      <alignment horizontal="left" vertical="top"/>
    </xf>
    <xf numFmtId="0" fontId="6" fillId="7" borderId="11" xfId="0" applyFont="1" applyFill="1" applyBorder="1" applyAlignment="1" applyProtection="1">
      <alignment horizontal="left" vertical="top"/>
    </xf>
    <xf numFmtId="0" fontId="7" fillId="0" borderId="12" xfId="0" applyFont="1" applyFill="1" applyBorder="1" applyAlignment="1" applyProtection="1">
      <alignment horizontal="left"/>
      <protection locked="0"/>
    </xf>
    <xf numFmtId="0" fontId="7" fillId="0" borderId="11" xfId="0" applyFont="1" applyFill="1" applyBorder="1" applyAlignment="1" applyProtection="1">
      <alignment horizontal="left"/>
      <protection locked="0"/>
    </xf>
    <xf numFmtId="0" fontId="7" fillId="0" borderId="6"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7" fillId="0" borderId="9"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6" fillId="4" borderId="6" xfId="0" applyFont="1" applyFill="1" applyBorder="1" applyAlignment="1" applyProtection="1">
      <alignment horizontal="left" vertical="top"/>
      <protection locked="0"/>
    </xf>
    <xf numFmtId="0" fontId="2" fillId="2" borderId="8" xfId="0" applyFont="1" applyFill="1" applyBorder="1" applyAlignment="1" applyProtection="1">
      <alignment horizontal="right" vertical="top" wrapText="1"/>
    </xf>
    <xf numFmtId="0" fontId="2" fillId="3" borderId="9" xfId="0" applyFont="1" applyFill="1" applyBorder="1" applyAlignment="1" applyProtection="1">
      <alignment horizontal="right" vertical="top" wrapText="1"/>
    </xf>
    <xf numFmtId="0" fontId="2" fillId="3" borderId="8" xfId="0" applyFont="1" applyFill="1" applyBorder="1" applyAlignment="1" applyProtection="1">
      <alignment horizontal="right" vertical="top" wrapText="1"/>
    </xf>
    <xf numFmtId="0" fontId="10" fillId="5" borderId="7" xfId="0" applyFont="1" applyFill="1" applyBorder="1" applyAlignment="1" applyProtection="1">
      <alignment horizontal="right"/>
    </xf>
    <xf numFmtId="0" fontId="10" fillId="5" borderId="0" xfId="0" applyFont="1" applyFill="1" applyBorder="1" applyAlignment="1" applyProtection="1">
      <alignment horizontal="right"/>
    </xf>
    <xf numFmtId="0" fontId="10" fillId="5" borderId="13" xfId="0" applyFont="1" applyFill="1" applyBorder="1" applyAlignment="1" applyProtection="1">
      <alignment horizontal="right"/>
    </xf>
    <xf numFmtId="0" fontId="2" fillId="2" borderId="8" xfId="0" applyFont="1" applyFill="1" applyBorder="1" applyAlignment="1" applyProtection="1">
      <alignment horizontal="right" vertical="top"/>
    </xf>
    <xf numFmtId="0" fontId="0" fillId="2" borderId="0" xfId="0" applyFill="1" applyBorder="1" applyAlignment="1" applyProtection="1">
      <alignment horizontal="right" vertical="top" wrapText="1"/>
    </xf>
    <xf numFmtId="0" fontId="0" fillId="2" borderId="13" xfId="0" applyFill="1" applyBorder="1" applyAlignment="1" applyProtection="1">
      <alignment horizontal="right" vertical="top" wrapText="1"/>
    </xf>
    <xf numFmtId="0" fontId="0" fillId="2" borderId="0" xfId="0" applyFill="1" applyBorder="1" applyAlignment="1" applyProtection="1">
      <alignment horizontal="right"/>
    </xf>
    <xf numFmtId="0" fontId="0" fillId="2" borderId="13" xfId="0" applyFill="1" applyBorder="1" applyAlignment="1" applyProtection="1">
      <alignment horizontal="right"/>
    </xf>
    <xf numFmtId="0" fontId="2" fillId="2" borderId="7" xfId="0" applyFont="1" applyFill="1" applyBorder="1" applyAlignment="1" applyProtection="1">
      <alignment horizontal="right" vertical="top"/>
    </xf>
    <xf numFmtId="0" fontId="2" fillId="2" borderId="0" xfId="0" applyFont="1" applyFill="1" applyBorder="1" applyAlignment="1" applyProtection="1">
      <alignment horizontal="right" vertical="top"/>
    </xf>
    <xf numFmtId="0" fontId="0" fillId="2" borderId="7" xfId="0" applyFill="1" applyBorder="1" applyAlignment="1" applyProtection="1">
      <alignment horizontal="right"/>
    </xf>
    <xf numFmtId="0" fontId="0" fillId="4" borderId="8" xfId="0" applyNumberFormat="1" applyFont="1" applyFill="1" applyBorder="1" applyAlignment="1" applyProtection="1">
      <alignment horizontal="left" vertical="top" wrapText="1" readingOrder="1"/>
    </xf>
    <xf numFmtId="0" fontId="0" fillId="3" borderId="7" xfId="0" applyFill="1" applyBorder="1" applyAlignment="1" applyProtection="1">
      <alignment horizontal="right" vertical="top"/>
    </xf>
    <xf numFmtId="0" fontId="0" fillId="3" borderId="0" xfId="0" applyFill="1" applyBorder="1" applyAlignment="1" applyProtection="1">
      <alignment horizontal="right" vertical="top"/>
    </xf>
    <xf numFmtId="0" fontId="0" fillId="3" borderId="13" xfId="0" applyFill="1" applyBorder="1" applyAlignment="1" applyProtection="1">
      <alignment horizontal="right" vertical="top"/>
    </xf>
    <xf numFmtId="0" fontId="0" fillId="2" borderId="9" xfId="0" applyFill="1" applyBorder="1" applyAlignment="1" applyProtection="1">
      <alignment horizontal="right" vertical="top" wrapText="1"/>
    </xf>
    <xf numFmtId="0" fontId="0" fillId="2" borderId="8" xfId="0" applyFill="1" applyBorder="1" applyAlignment="1" applyProtection="1">
      <alignment horizontal="right" vertical="top" wrapText="1"/>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2" borderId="0" xfId="0" applyFont="1" applyFill="1" applyBorder="1" applyAlignment="1" applyProtection="1">
      <alignment horizontal="right" vertical="top"/>
    </xf>
    <xf numFmtId="0" fontId="0" fillId="2" borderId="13" xfId="0" applyFont="1" applyFill="1" applyBorder="1" applyAlignment="1" applyProtection="1">
      <alignment horizontal="right" vertical="top"/>
    </xf>
    <xf numFmtId="0" fontId="7" fillId="7" borderId="18" xfId="0" applyFont="1" applyFill="1" applyBorder="1" applyAlignment="1" applyProtection="1">
      <alignment horizontal="left" vertical="top"/>
    </xf>
    <xf numFmtId="0" fontId="7" fillId="7" borderId="39" xfId="0" applyFont="1" applyFill="1" applyBorder="1" applyAlignment="1" applyProtection="1">
      <alignment horizontal="left" vertical="top"/>
    </xf>
  </cellXfs>
  <cellStyles count="2">
    <cellStyle name="Link" xfId="1" builtinId="8"/>
    <cellStyle name="Standard" xfId="0" builtinId="0"/>
  </cellStyles>
  <dxfs count="60">
    <dxf>
      <font>
        <color theme="0" tint="-0.14996795556505021"/>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14996795556505021"/>
      </font>
    </dxf>
    <dxf>
      <font>
        <strike val="0"/>
        <color theme="0" tint="-0.14996795556505021"/>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val="0"/>
        <i val="0"/>
        <strike val="0"/>
        <condense val="0"/>
        <extend val="0"/>
        <outline val="0"/>
        <shadow val="0"/>
        <u val="none"/>
        <vertAlign val="baseline"/>
        <sz val="11"/>
        <color auto="1"/>
        <name val="Arial"/>
        <scheme val="none"/>
      </font>
      <border diagonalUp="0" diagonalDown="0">
        <left style="thin">
          <color indexed="64"/>
        </left>
        <right style="thin">
          <color indexed="64"/>
        </right>
        <top style="thin">
          <color indexed="64"/>
        </top>
        <bottom style="thin">
          <color indexed="64"/>
        </bottom>
        <vertical/>
        <horizontal/>
      </border>
    </dxf>
    <dxf>
      <font>
        <color auto="1"/>
      </font>
      <border diagonalUp="0" diagonalDown="0">
        <left style="thin">
          <color indexed="64"/>
        </left>
        <right/>
        <top style="thin">
          <color indexed="64"/>
        </top>
        <bottom style="thin">
          <color indexed="64"/>
        </bottom>
        <vertical/>
        <horizontal/>
      </border>
    </dxf>
    <dxf>
      <font>
        <color auto="1"/>
      </font>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border diagonalUp="0" diagonalDown="0" outline="0">
        <left style="thin">
          <color indexed="64"/>
        </left>
        <right style="thin">
          <color indexed="64"/>
        </right>
        <top/>
        <bottom/>
      </border>
    </dxf>
    <dxf>
      <font>
        <b/>
      </font>
    </dxf>
    <dxf>
      <font>
        <b val="0"/>
        <i val="0"/>
        <strike val="0"/>
        <condense val="0"/>
        <extend val="0"/>
        <outline val="0"/>
        <shadow val="0"/>
        <u val="none"/>
        <vertAlign val="baseline"/>
        <sz val="11"/>
        <color auto="1"/>
        <name val="Arial"/>
        <scheme val="none"/>
      </font>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color auto="1"/>
      </font>
      <border diagonalUp="0" diagonalDown="0">
        <left style="thin">
          <color indexed="64"/>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border diagonalUp="0" diagonalDown="0" outline="0">
        <left style="thin">
          <color indexed="64"/>
        </left>
        <right style="thin">
          <color indexed="64"/>
        </right>
        <top/>
        <bottom/>
      </border>
    </dxf>
    <dxf>
      <font>
        <color auto="1"/>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medium">
          <color indexed="64"/>
        </top>
        <bottom/>
      </border>
    </dxf>
    <dxf>
      <font>
        <color rgb="FFFF0000"/>
      </font>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FF0000"/>
        <name val="Arial"/>
        <scheme val="none"/>
      </font>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scheme val="none"/>
      </font>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font>
        <color rgb="FFFF0000"/>
      </font>
      <numFmt numFmtId="0" formatCode="General"/>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font>
        <color auto="1"/>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top/>
        <bottom/>
      </border>
    </dxf>
    <dxf>
      <font>
        <color auto="1"/>
      </font>
      <numFmt numFmtId="0" formatCode="General"/>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top/>
        <bottom/>
      </border>
    </dxf>
    <dxf>
      <font>
        <color auto="1"/>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border outline="0">
        <left style="medium">
          <color rgb="FF000000"/>
        </left>
        <right style="medium">
          <color rgb="FF000000"/>
        </right>
        <top style="medium">
          <color rgb="FF000000"/>
        </top>
        <bottom style="medium">
          <color rgb="FF000000"/>
        </bottom>
      </border>
    </dxf>
    <dxf>
      <protection locked="1"/>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1"/>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Drop" dropStyle="combo" dx="16" fmlaLink="$T$1" fmlaRange="Sprachen" noThreeD="1"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2533650</xdr:colOff>
          <xdr:row>27</xdr:row>
          <xdr:rowOff>66675</xdr:rowOff>
        </xdr:from>
        <xdr:to>
          <xdr:col>3</xdr:col>
          <xdr:colOff>514350</xdr:colOff>
          <xdr:row>29</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2533650</xdr:colOff>
          <xdr:row>33</xdr:row>
          <xdr:rowOff>142875</xdr:rowOff>
        </xdr:from>
        <xdr:to>
          <xdr:col>3</xdr:col>
          <xdr:colOff>533400</xdr:colOff>
          <xdr:row>34</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241716</xdr:colOff>
      <xdr:row>33</xdr:row>
      <xdr:rowOff>209805</xdr:rowOff>
    </xdr:from>
    <xdr:to>
      <xdr:col>3</xdr:col>
      <xdr:colOff>671313</xdr:colOff>
      <xdr:row>34</xdr:row>
      <xdr:rowOff>119164</xdr:rowOff>
    </xdr:to>
    <xdr:sp macro="" textlink="">
      <xdr:nvSpPr>
        <xdr:cNvPr id="4" name="Pfeil nach links 3"/>
        <xdr:cNvSpPr/>
      </xdr:nvSpPr>
      <xdr:spPr>
        <a:xfrm rot="10800000" flipH="1">
          <a:off x="5089515" y="8533518"/>
          <a:ext cx="429597" cy="193687"/>
        </a:xfrm>
        <a:prstGeom prst="lef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241716</xdr:colOff>
      <xdr:row>27</xdr:row>
      <xdr:rowOff>208115</xdr:rowOff>
    </xdr:from>
    <xdr:to>
      <xdr:col>3</xdr:col>
      <xdr:colOff>671313</xdr:colOff>
      <xdr:row>28</xdr:row>
      <xdr:rowOff>157529</xdr:rowOff>
    </xdr:to>
    <xdr:sp macro="" textlink="">
      <xdr:nvSpPr>
        <xdr:cNvPr id="5" name="Pfeil nach links 4"/>
        <xdr:cNvSpPr/>
      </xdr:nvSpPr>
      <xdr:spPr>
        <a:xfrm rot="10800000" flipH="1">
          <a:off x="5089515" y="7124402"/>
          <a:ext cx="429597" cy="191093"/>
        </a:xfrm>
        <a:prstGeom prst="lef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de-CH"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0</xdr:row>
          <xdr:rowOff>85725</xdr:rowOff>
        </xdr:from>
        <xdr:to>
          <xdr:col>8</xdr:col>
          <xdr:colOff>371475</xdr:colOff>
          <xdr:row>1</xdr:row>
          <xdr:rowOff>152400</xdr:rowOff>
        </xdr:to>
        <xdr:sp macro="" textlink="">
          <xdr:nvSpPr>
            <xdr:cNvPr id="1027" name="Drop Down 3" descr="Bitte Sprache wählen&#10;"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id="1" name="Tabelle29" displayName="Tabelle29" ref="A55:K155" headerRowCount="0" totalsRowShown="0" headerRowDxfId="59" dataDxfId="58" tableBorderDxfId="57">
  <tableColumns count="11">
    <tableColumn id="1" name="Spalte1" headerRowDxfId="56" dataDxfId="55"/>
    <tableColumn id="2" name="Spalte2" headerRowDxfId="54" dataDxfId="53"/>
    <tableColumn id="3" name="Spalte3" headerRowDxfId="52" dataDxfId="51"/>
    <tableColumn id="4" name="Spalte4" headerRowDxfId="50" dataDxfId="49">
      <calculatedColumnFormula>VLOOKUP(T1,'Liste Tierarten '!F14:G16,2,FALSE)</calculatedColumnFormula>
    </tableColumn>
    <tableColumn id="5" name="Spalte5" headerRowDxfId="48" dataDxfId="47"/>
    <tableColumn id="6" name="Spalte8" headerRowDxfId="46" dataDxfId="45">
      <calculatedColumnFormula>SUM(F56:F155)</calculatedColumnFormula>
    </tableColumn>
    <tableColumn id="7" name="Spalte6" headerRowDxfId="44" dataDxfId="43">
      <calculatedColumnFormula>SUM(G56:G155)</calculatedColumnFormula>
    </tableColumn>
    <tableColumn id="11" name="Spalte9" headerRowDxfId="42" dataDxfId="41"/>
    <tableColumn id="8" name="Spalte7" headerRowDxfId="40" dataDxfId="39">
      <calculatedColumnFormula>SUM(I56:I155)</calculatedColumnFormula>
    </tableColumn>
    <tableColumn id="9" name="Kanton" headerRowDxfId="38" dataDxfId="37">
      <calculatedColumnFormula>$D$9</calculatedColumnFormula>
    </tableColumn>
    <tableColumn id="10" name="Nr. der Versuchstierhaltung" headerRowDxfId="36" dataDxfId="35">
      <calculatedColumnFormula>$D$7</calculatedColumnFormula>
    </tableColumn>
  </tableColumns>
  <tableStyleInfo showFirstColumn="0" showLastColumn="0" showRowStripes="1" showColumnStripes="0"/>
</table>
</file>

<file path=xl/tables/table2.xml><?xml version="1.0" encoding="utf-8"?>
<table xmlns="http://schemas.openxmlformats.org/spreadsheetml/2006/main" id="2" name="Tabelle3" displayName="Tabelle3" ref="B1:D23" totalsRowShown="0" headerRowDxfId="34" headerRowBorderDxfId="33" tableBorderDxfId="32" totalsRowBorderDxfId="31">
  <sortState ref="B2:D23">
    <sortCondition ref="B1"/>
  </sortState>
  <tableColumns count="3">
    <tableColumn id="1" name="Deutsch" dataDxfId="30"/>
    <tableColumn id="2" name="Français" dataDxfId="29"/>
    <tableColumn id="3" name="English" dataDxfId="28"/>
  </tableColumns>
  <tableStyleInfo showFirstColumn="0" showLastColumn="0" showRowStripes="1" showColumnStripes="0"/>
</table>
</file>

<file path=xl/tables/table3.xml><?xml version="1.0" encoding="utf-8"?>
<table xmlns="http://schemas.openxmlformats.org/spreadsheetml/2006/main" id="3" name="Tabelle4" displayName="Tabelle4" ref="N1:N3" totalsRowShown="0" headerRowDxfId="27">
  <autoFilter ref="N1:N3">
    <filterColumn colId="0" hiddenButton="1"/>
  </autoFilter>
  <tableColumns count="1">
    <tableColumn id="1" name="Auswahlmöglichkeiten en"/>
  </tableColumns>
  <tableStyleInfo showFirstColumn="0" showLastColumn="0" showRowStripes="1" showColumnStripes="0"/>
</table>
</file>

<file path=xl/tables/table4.xml><?xml version="1.0" encoding="utf-8"?>
<table xmlns="http://schemas.openxmlformats.org/spreadsheetml/2006/main" id="4" name="Tabelle37" displayName="Tabelle37" ref="F1:H7" totalsRowShown="0" headerRowDxfId="26" headerRowBorderDxfId="25" tableBorderDxfId="24" totalsRowBorderDxfId="23">
  <sortState ref="F2:H7">
    <sortCondition ref="F1"/>
  </sortState>
  <tableColumns count="3">
    <tableColumn id="1" name="Deutsch" dataDxfId="22"/>
    <tableColumn id="2" name="Français" dataDxfId="21"/>
    <tableColumn id="3" name="English" dataDxfId="20"/>
  </tableColumns>
  <tableStyleInfo showFirstColumn="0" showLastColumn="0" showRowStripes="1" showColumnStripes="0"/>
</table>
</file>

<file path=xl/tables/table5.xml><?xml version="1.0" encoding="utf-8"?>
<table xmlns="http://schemas.openxmlformats.org/spreadsheetml/2006/main" id="10" name="Tabelle10" displayName="Tabelle10" ref="A1:D23" totalsRowShown="0">
  <autoFilter ref="A1:D23"/>
  <sortState ref="A2:C23">
    <sortCondition ref="A2"/>
  </sortState>
  <tableColumns count="4">
    <tableColumn id="1" name="English"/>
    <tableColumn id="2" name="Deutsch"/>
    <tableColumn id="3" name="Français"/>
    <tableColumn id="4" name="Italiano"/>
  </tableColumns>
  <tableStyleInfo name="TableStyleLight1" showFirstColumn="0" showLastColumn="0" showRowStripes="1" showColumnStripes="0"/>
</table>
</file>

<file path=xl/tables/table6.xml><?xml version="1.0" encoding="utf-8"?>
<table xmlns="http://schemas.openxmlformats.org/spreadsheetml/2006/main" id="12" name="Tabelle12" displayName="Tabelle12" ref="F1:I7" totalsRowShown="0">
  <autoFilter ref="F1:I7"/>
  <sortState ref="F2:H7">
    <sortCondition ref="F2"/>
  </sortState>
  <tableColumns count="4">
    <tableColumn id="1" name="English"/>
    <tableColumn id="2" name="Deutsch"/>
    <tableColumn id="3" name="Français"/>
    <tableColumn id="4" name="Italiano"/>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barbara.thuer@ag.ch" TargetMode="External"/><Relationship Id="rId2" Type="http://schemas.openxmlformats.org/officeDocument/2006/relationships/hyperlink" Target="mailto:manuela.pasqual@alt.gr.ch" TargetMode="External"/><Relationship Id="rId1" Type="http://schemas.openxmlformats.org/officeDocument/2006/relationships/hyperlink" Target="mailto:manuela.pasqual@alt.gr.ch"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T155"/>
  <sheetViews>
    <sheetView showGridLines="0" tabSelected="1" zoomScale="80" zoomScaleNormal="80" workbookViewId="0">
      <selection activeCell="G26" sqref="G26"/>
    </sheetView>
  </sheetViews>
  <sheetFormatPr baseColWidth="10" defaultColWidth="11" defaultRowHeight="14.25"/>
  <cols>
    <col min="1" max="1" width="10.25" style="56" customWidth="1"/>
    <col min="2" max="2" width="26.5" style="55" customWidth="1"/>
    <col min="3" max="3" width="33.5" style="55" customWidth="1"/>
    <col min="4" max="4" width="10.125" style="55" customWidth="1"/>
    <col min="5" max="5" width="36.5" style="55" customWidth="1"/>
    <col min="6" max="8" width="9.75" style="55" customWidth="1"/>
    <col min="9" max="9" width="9.75" style="64" customWidth="1"/>
    <col min="10" max="10" width="7.375" style="64" customWidth="1"/>
    <col min="11" max="12" width="13.125" style="64" customWidth="1"/>
    <col min="13" max="13" width="19.75" style="55" customWidth="1"/>
    <col min="14" max="15" width="11" style="55"/>
    <col min="16" max="16384" width="11" style="56"/>
  </cols>
  <sheetData>
    <row r="1" spans="1:20" ht="23.25">
      <c r="A1" s="75" t="str">
        <f>HLOOKUP($T$1,Label_d_f_e!$B$1:$D$34,2,FALSE)</f>
        <v>Form-CH: Report on laboratory animal facility</v>
      </c>
      <c r="B1" s="76"/>
      <c r="C1" s="76"/>
      <c r="D1" s="76"/>
      <c r="E1" s="54"/>
      <c r="F1" s="54"/>
      <c r="G1" s="76"/>
      <c r="H1" s="76"/>
      <c r="I1" s="77"/>
      <c r="J1" s="77"/>
      <c r="K1" s="77"/>
      <c r="L1" s="77"/>
      <c r="T1" s="140">
        <v>3</v>
      </c>
    </row>
    <row r="2" spans="1:20" ht="36.75" customHeight="1" thickBot="1">
      <c r="A2" s="78"/>
      <c r="B2" s="79"/>
      <c r="C2" s="79"/>
      <c r="D2" s="79"/>
      <c r="E2" s="79"/>
      <c r="F2" s="79"/>
      <c r="G2" s="80"/>
      <c r="H2" s="80"/>
      <c r="I2" s="80"/>
      <c r="J2" s="80"/>
      <c r="K2" s="80"/>
      <c r="L2" s="80"/>
      <c r="T2" s="81" t="str">
        <f>VLOOKUP($T$1,'Liste Tierarten '!I1:J3,2,FALSE)</f>
        <v>English</v>
      </c>
    </row>
    <row r="3" spans="1:20" ht="21" thickBot="1">
      <c r="A3" s="201" t="str">
        <f>HLOOKUP($T$1,Label_d_f_e!$B$1:$D$34,3,FALSE)</f>
        <v>Reporting year</v>
      </c>
      <c r="B3" s="202"/>
      <c r="C3" s="203"/>
      <c r="D3" s="165">
        <v>2017</v>
      </c>
      <c r="E3" s="166"/>
      <c r="F3" s="82">
        <v>1</v>
      </c>
      <c r="G3" s="82"/>
      <c r="H3" s="82"/>
      <c r="I3" s="80"/>
      <c r="J3" s="80"/>
      <c r="K3" s="80"/>
      <c r="L3" s="80"/>
    </row>
    <row r="4" spans="1:20" ht="21" thickBot="1">
      <c r="A4" s="83"/>
      <c r="B4" s="79"/>
      <c r="C4" s="79"/>
      <c r="D4" s="79"/>
      <c r="E4" s="79"/>
      <c r="F4" s="84"/>
      <c r="G4" s="82"/>
      <c r="H4" s="84"/>
      <c r="I4" s="80"/>
      <c r="J4" s="80"/>
      <c r="K4" s="80"/>
      <c r="L4" s="80"/>
    </row>
    <row r="5" spans="1:20" ht="21" thickBot="1">
      <c r="A5" s="201" t="str">
        <f>HLOOKUP($T$1,Label_d_f_e!$B$1:$D$34,4,FALSE)</f>
        <v>Name of the laboratory animal facility</v>
      </c>
      <c r="B5" s="202"/>
      <c r="C5" s="203"/>
      <c r="D5" s="167"/>
      <c r="E5" s="168"/>
      <c r="F5" s="85">
        <v>2</v>
      </c>
      <c r="G5" s="82"/>
      <c r="H5" s="85"/>
      <c r="I5" s="80"/>
      <c r="J5" s="80"/>
      <c r="K5" s="80"/>
      <c r="L5" s="80"/>
    </row>
    <row r="6" spans="1:20" ht="21" thickBot="1">
      <c r="A6" s="83"/>
      <c r="B6" s="79"/>
      <c r="C6" s="79"/>
      <c r="D6" s="79"/>
      <c r="E6" s="80"/>
      <c r="F6" s="84"/>
      <c r="G6" s="82"/>
      <c r="H6" s="84"/>
      <c r="I6" s="80"/>
      <c r="J6" s="80"/>
      <c r="K6" s="80"/>
      <c r="L6" s="80"/>
    </row>
    <row r="7" spans="1:20" ht="21" thickBot="1">
      <c r="A7" s="201" t="str">
        <f>HLOOKUP($T$1,Label_d_f_e!$B$1:$D$34,5,FALSE)</f>
        <v>No. of the laboratory animal facility</v>
      </c>
      <c r="B7" s="202"/>
      <c r="C7" s="203"/>
      <c r="D7" s="169"/>
      <c r="E7" s="170"/>
      <c r="F7" s="85">
        <v>3</v>
      </c>
      <c r="G7" s="82"/>
      <c r="H7" s="85"/>
      <c r="I7" s="80"/>
      <c r="J7" s="80"/>
      <c r="K7" s="80"/>
      <c r="L7" s="80"/>
    </row>
    <row r="8" spans="1:20" ht="21" thickBot="1">
      <c r="A8" s="83"/>
      <c r="B8" s="79"/>
      <c r="C8" s="79"/>
      <c r="D8" s="79"/>
      <c r="E8" s="80"/>
      <c r="F8" s="84"/>
      <c r="G8" s="82"/>
      <c r="H8" s="84"/>
      <c r="I8" s="86"/>
      <c r="J8" s="87"/>
      <c r="K8" s="80"/>
      <c r="L8" s="80"/>
    </row>
    <row r="9" spans="1:20" ht="21" thickBot="1">
      <c r="A9" s="201" t="str">
        <f>HLOOKUP($T$1,Label_d_f_e!$B$1:$D$34,6,FALSE)</f>
        <v>Canton</v>
      </c>
      <c r="B9" s="202"/>
      <c r="C9" s="203"/>
      <c r="D9" s="171" t="s">
        <v>78</v>
      </c>
      <c r="E9" s="172"/>
      <c r="F9" s="88">
        <v>4</v>
      </c>
      <c r="G9" s="82"/>
      <c r="H9" s="85"/>
      <c r="I9" s="80"/>
      <c r="J9" s="80"/>
      <c r="K9" s="80"/>
      <c r="L9" s="80"/>
    </row>
    <row r="10" spans="1:20" s="58" customFormat="1" ht="20.25">
      <c r="A10" s="83"/>
      <c r="B10" s="79"/>
      <c r="C10" s="79"/>
      <c r="D10" s="79"/>
      <c r="E10" s="89"/>
      <c r="F10" s="142"/>
      <c r="G10" s="90"/>
      <c r="H10" s="90"/>
      <c r="I10" s="80"/>
      <c r="J10" s="91"/>
      <c r="K10" s="80"/>
      <c r="L10" s="80"/>
      <c r="M10" s="57"/>
      <c r="N10" s="57"/>
      <c r="O10" s="57"/>
    </row>
    <row r="11" spans="1:20" ht="21" customHeight="1">
      <c r="A11" s="83"/>
      <c r="B11" s="79"/>
      <c r="C11" s="79"/>
      <c r="D11" s="173" t="str">
        <f>VLOOKUP(D9,'Adressen Kantone'!B3:F24,3,FALSE)</f>
        <v>Kanonales Veterinäramt</v>
      </c>
      <c r="E11" s="174"/>
      <c r="F11" s="95"/>
      <c r="G11" s="79"/>
      <c r="H11" s="79"/>
      <c r="I11" s="80"/>
      <c r="J11" s="80"/>
      <c r="K11" s="80"/>
      <c r="L11" s="80"/>
    </row>
    <row r="12" spans="1:20" ht="20.25">
      <c r="A12" s="92"/>
      <c r="B12" s="79"/>
      <c r="C12" s="79"/>
      <c r="D12" s="175"/>
      <c r="E12" s="176"/>
      <c r="F12" s="95"/>
      <c r="G12" s="79"/>
      <c r="H12" s="79"/>
      <c r="I12" s="93"/>
      <c r="J12" s="80"/>
      <c r="K12" s="80"/>
      <c r="L12" s="80"/>
    </row>
    <row r="13" spans="1:20" ht="20.25">
      <c r="A13" s="92"/>
      <c r="B13" s="79"/>
      <c r="C13" s="79"/>
      <c r="D13" s="79"/>
      <c r="E13" s="94"/>
      <c r="F13" s="95"/>
      <c r="G13" s="95"/>
      <c r="H13" s="95"/>
      <c r="I13" s="93"/>
      <c r="J13" s="80"/>
      <c r="K13" s="80"/>
      <c r="L13" s="80"/>
    </row>
    <row r="14" spans="1:20" ht="20.25">
      <c r="A14" s="92"/>
      <c r="B14" s="79"/>
      <c r="C14" s="96"/>
      <c r="D14" s="179" t="str">
        <f>VLOOKUP(D9,'Adressen Kantone'!B3:F24,5,FALSE)</f>
        <v xml:space="preserve">Schlachthofstr. 55 Postfach 448 </v>
      </c>
      <c r="E14" s="180"/>
      <c r="F14" s="95"/>
      <c r="G14" s="79"/>
      <c r="H14" s="79"/>
      <c r="I14" s="93"/>
      <c r="J14" s="80"/>
      <c r="K14" s="80"/>
      <c r="L14" s="80"/>
    </row>
    <row r="15" spans="1:20" ht="20.25">
      <c r="A15" s="92"/>
      <c r="B15" s="79"/>
      <c r="C15" s="96"/>
      <c r="D15" s="226" t="str">
        <f>VLOOKUP(D9,'Adressen Kantone'!B3:G24,6,FALSE)</f>
        <v xml:space="preserve">4012 Basel </v>
      </c>
      <c r="E15" s="227"/>
      <c r="F15" s="95"/>
      <c r="G15" s="95"/>
      <c r="H15" s="79"/>
      <c r="I15" s="93"/>
      <c r="J15" s="80"/>
      <c r="K15" s="80"/>
      <c r="L15" s="80"/>
    </row>
    <row r="16" spans="1:20" ht="21" thickBot="1">
      <c r="A16" s="97"/>
      <c r="B16" s="98"/>
      <c r="C16" s="98"/>
      <c r="D16" s="98"/>
      <c r="E16" s="99"/>
      <c r="F16" s="99"/>
      <c r="G16" s="99"/>
      <c r="H16" s="99"/>
      <c r="I16" s="100"/>
      <c r="J16" s="100"/>
      <c r="K16" s="100"/>
      <c r="L16" s="100"/>
    </row>
    <row r="17" spans="1:13" ht="15.75" thickBot="1">
      <c r="A17" s="101"/>
      <c r="B17" s="102"/>
      <c r="C17" s="102"/>
      <c r="E17" s="64"/>
      <c r="F17" s="64"/>
      <c r="G17" s="64"/>
      <c r="H17" s="64"/>
    </row>
    <row r="18" spans="1:13" ht="17.25" customHeight="1" thickBot="1">
      <c r="A18" s="204" t="str">
        <f>HLOOKUP($T$1,Label_d_f_e!$B$1:$D$34,7,FALSE)</f>
        <v>Address of the laboratory animal facility</v>
      </c>
      <c r="B18" s="204"/>
      <c r="C18" s="204"/>
      <c r="D18" s="22"/>
      <c r="E18" s="103"/>
      <c r="F18" s="103"/>
      <c r="G18" s="103"/>
      <c r="H18" s="103"/>
      <c r="I18" s="103"/>
      <c r="J18" s="103"/>
      <c r="K18" s="103"/>
      <c r="L18" s="103"/>
    </row>
    <row r="19" spans="1:13" ht="17.25" customHeight="1" thickBot="1">
      <c r="A19" s="205" t="str">
        <f>HLOOKUP($T$1,Label_d_f_e!$B$1:$D$34,8,FALSE)</f>
        <v>Street, nr.</v>
      </c>
      <c r="B19" s="205"/>
      <c r="C19" s="206"/>
      <c r="D19" s="191"/>
      <c r="E19" s="192"/>
      <c r="F19" s="104">
        <v>5</v>
      </c>
      <c r="G19" s="104"/>
      <c r="H19" s="104"/>
      <c r="I19" s="105"/>
      <c r="J19" s="105"/>
      <c r="K19" s="105"/>
      <c r="L19" s="105"/>
    </row>
    <row r="20" spans="1:13" ht="17.25" customHeight="1" thickBot="1">
      <c r="A20" s="207" t="str">
        <f>HLOOKUP($T$1,Label_d_f_e!$B$1:$D$34,9,FALSE)</f>
        <v>Postal code (zip), city</v>
      </c>
      <c r="B20" s="207"/>
      <c r="C20" s="208"/>
      <c r="D20" s="193"/>
      <c r="E20" s="194"/>
      <c r="F20" s="104">
        <v>6</v>
      </c>
      <c r="G20" s="104"/>
      <c r="H20" s="104"/>
      <c r="I20" s="105"/>
      <c r="J20" s="105"/>
      <c r="K20" s="105"/>
      <c r="L20" s="105"/>
    </row>
    <row r="21" spans="1:13" ht="17.25" customHeight="1">
      <c r="A21" s="106"/>
      <c r="B21" s="107"/>
      <c r="C21" s="107"/>
      <c r="D21" s="108"/>
      <c r="E21" s="109"/>
      <c r="F21" s="104"/>
      <c r="G21" s="104"/>
      <c r="H21" s="104"/>
      <c r="I21" s="105"/>
      <c r="J21" s="105"/>
      <c r="K21" s="105"/>
      <c r="L21" s="105"/>
    </row>
    <row r="22" spans="1:13" ht="17.25" customHeight="1" thickBot="1">
      <c r="A22" s="209" t="str">
        <f>HLOOKUP($T$1,Label_d_f_e!$B$1:$D$34,10,FALSE)</f>
        <v>Head of laboratory animal facility</v>
      </c>
      <c r="B22" s="210"/>
      <c r="C22" s="210"/>
      <c r="D22" s="110"/>
      <c r="E22" s="111"/>
      <c r="F22" s="104"/>
      <c r="G22" s="104"/>
      <c r="H22" s="104"/>
      <c r="I22" s="105"/>
      <c r="J22" s="105"/>
      <c r="K22" s="105"/>
      <c r="L22" s="105"/>
    </row>
    <row r="23" spans="1:13" ht="17.25" customHeight="1" thickBot="1">
      <c r="A23" s="211" t="str">
        <f>HLOOKUP($T$1,Label_d_f_e!$B$1:$D$34,11,FALSE)</f>
        <v>Name</v>
      </c>
      <c r="B23" s="207"/>
      <c r="C23" s="208"/>
      <c r="D23" s="195"/>
      <c r="E23" s="196"/>
      <c r="F23" s="104">
        <v>7</v>
      </c>
      <c r="G23" s="104"/>
      <c r="H23" s="104"/>
      <c r="I23" s="105"/>
      <c r="J23" s="105"/>
      <c r="K23" s="105"/>
      <c r="L23" s="105"/>
    </row>
    <row r="24" spans="1:13" ht="17.25" customHeight="1" thickBot="1">
      <c r="A24" s="211" t="str">
        <f>HLOOKUP($T$1,Label_d_f_e!$B$1:$D$34,12,FALSE)</f>
        <v>Email</v>
      </c>
      <c r="B24" s="207"/>
      <c r="C24" s="208"/>
      <c r="D24" s="177"/>
      <c r="E24" s="178"/>
      <c r="F24" s="104">
        <v>8</v>
      </c>
      <c r="G24" s="104"/>
      <c r="H24" s="104"/>
      <c r="I24" s="105"/>
      <c r="J24" s="105"/>
      <c r="K24" s="105"/>
      <c r="L24" s="105"/>
    </row>
    <row r="25" spans="1:13" ht="17.25" customHeight="1" thickBot="1">
      <c r="A25" s="211" t="str">
        <f>HLOOKUP($T$1,Label_d_f_e!$B$1:$D$34,13,FALSE)</f>
        <v>Phone</v>
      </c>
      <c r="B25" s="207"/>
      <c r="C25" s="208"/>
      <c r="D25" s="183"/>
      <c r="E25" s="184"/>
      <c r="F25" s="104">
        <v>9</v>
      </c>
      <c r="G25" s="104"/>
      <c r="H25" s="104"/>
      <c r="I25" s="105"/>
      <c r="J25" s="105"/>
      <c r="K25" s="105"/>
      <c r="L25" s="105"/>
    </row>
    <row r="26" spans="1:13" ht="17.25" customHeight="1" thickBot="1">
      <c r="A26" s="112"/>
      <c r="B26" s="113"/>
      <c r="C26" s="113"/>
      <c r="D26" s="114"/>
      <c r="E26" s="113"/>
      <c r="F26" s="113"/>
      <c r="G26" s="113"/>
      <c r="H26" s="113"/>
      <c r="I26" s="115"/>
      <c r="J26" s="115"/>
      <c r="K26" s="115"/>
      <c r="L26" s="115"/>
    </row>
    <row r="27" spans="1:13" ht="15.75" thickBot="1">
      <c r="A27" s="116"/>
      <c r="D27" s="59"/>
    </row>
    <row r="28" spans="1:13" ht="18.75" customHeight="1">
      <c r="A28" s="198" t="str">
        <f>HLOOKUP($T$1,Label_d_f_e!$B$1:$D$34,14,FALSE)</f>
        <v xml:space="preserve">Confirmation (head of lab animal facility) </v>
      </c>
      <c r="B28" s="198"/>
      <c r="C28" s="198"/>
      <c r="D28" s="117" t="str">
        <f>HLOOKUP($T$1,Label_d_f_e!$B$1:$D$34,15,FALSE)</f>
        <v>I confirm the data to be correct and complete.</v>
      </c>
      <c r="E28" s="118"/>
      <c r="F28" s="118"/>
      <c r="G28" s="119"/>
      <c r="H28" s="119"/>
      <c r="I28" s="119"/>
      <c r="J28" s="119"/>
      <c r="K28" s="119"/>
      <c r="L28" s="119"/>
    </row>
    <row r="29" spans="1:13" ht="18.75" customHeight="1" thickBot="1">
      <c r="A29" s="120"/>
      <c r="B29" s="120"/>
      <c r="C29" s="120"/>
      <c r="D29" s="121"/>
      <c r="E29" s="122">
        <v>10</v>
      </c>
      <c r="F29" s="122"/>
      <c r="G29" s="123"/>
      <c r="H29" s="123"/>
      <c r="I29" s="123"/>
      <c r="J29" s="123"/>
      <c r="K29" s="123"/>
      <c r="L29" s="123"/>
    </row>
    <row r="30" spans="1:13" s="55" customFormat="1" ht="18.75" customHeight="1" thickBot="1">
      <c r="A30" s="224" t="str">
        <f>HLOOKUP($T$1,Label_d_f_e!$B$1:$D$34,16,FALSE)</f>
        <v>Name</v>
      </c>
      <c r="B30" s="224"/>
      <c r="C30" s="225"/>
      <c r="D30" s="185">
        <f>D23</f>
        <v>0</v>
      </c>
      <c r="E30" s="186"/>
      <c r="F30" s="123"/>
      <c r="G30" s="123"/>
      <c r="H30" s="123"/>
      <c r="I30" s="123"/>
      <c r="J30" s="123"/>
      <c r="K30" s="123"/>
      <c r="L30" s="123"/>
      <c r="M30" s="59"/>
    </row>
    <row r="31" spans="1:13" s="55" customFormat="1" ht="18.75" customHeight="1" thickBot="1">
      <c r="A31" s="224" t="str">
        <f>HLOOKUP($T$1,Label_d_f_e!$B$1:$D$34,17,FALSE)</f>
        <v>Date</v>
      </c>
      <c r="B31" s="224"/>
      <c r="C31" s="225"/>
      <c r="D31" s="187"/>
      <c r="E31" s="188"/>
      <c r="F31" s="124">
        <v>11</v>
      </c>
      <c r="G31" s="123"/>
      <c r="H31" s="124"/>
      <c r="I31" s="123"/>
      <c r="J31" s="123"/>
      <c r="K31" s="123"/>
      <c r="L31" s="123"/>
      <c r="M31" s="59"/>
    </row>
    <row r="32" spans="1:13" ht="18.75" customHeight="1" thickBot="1">
      <c r="A32" s="114"/>
      <c r="B32" s="114"/>
      <c r="C32" s="114"/>
      <c r="D32" s="114"/>
      <c r="E32" s="114"/>
      <c r="F32" s="114"/>
      <c r="G32" s="114"/>
      <c r="H32" s="114"/>
      <c r="I32" s="114"/>
      <c r="J32" s="114"/>
      <c r="K32" s="114"/>
      <c r="L32" s="114"/>
    </row>
    <row r="33" spans="1:12" ht="15.75" thickBot="1">
      <c r="A33" s="125"/>
      <c r="D33" s="59"/>
      <c r="I33" s="55"/>
    </row>
    <row r="34" spans="1:12" ht="22.5" customHeight="1">
      <c r="A34" s="199" t="str">
        <f>HLOOKUP($T$1,Label_d_f_e!$B$1:$D$34,18,FALSE)</f>
        <v>Confirmation of the cantonal authority</v>
      </c>
      <c r="B34" s="200"/>
      <c r="C34" s="200"/>
      <c r="D34" s="126" t="str">
        <f>HLOOKUP($T$1,Label_d_f_e!$B$1:$D$33,19,FALSE)</f>
        <v>I confirm that the data are plausibel.</v>
      </c>
      <c r="E34" s="127"/>
      <c r="F34" s="127"/>
      <c r="G34" s="127"/>
      <c r="H34" s="127"/>
      <c r="I34" s="127"/>
      <c r="J34" s="127"/>
      <c r="K34" s="127"/>
      <c r="L34" s="127"/>
    </row>
    <row r="35" spans="1:12" ht="22.5" customHeight="1" thickBot="1">
      <c r="A35" s="128"/>
      <c r="B35" s="129"/>
      <c r="C35" s="129"/>
      <c r="D35" s="130"/>
      <c r="E35" s="131">
        <v>12</v>
      </c>
      <c r="F35" s="143"/>
      <c r="G35" s="132"/>
      <c r="H35" s="132"/>
      <c r="I35" s="132"/>
      <c r="J35" s="132"/>
      <c r="K35" s="132"/>
      <c r="L35" s="132"/>
    </row>
    <row r="36" spans="1:12" ht="22.5" customHeight="1" thickBot="1">
      <c r="A36" s="213" t="str">
        <f>HLOOKUP($T$1,Label_d_f_e!$B$1:$D$33,20,FALSE)</f>
        <v>Name of the cantonal authority</v>
      </c>
      <c r="B36" s="214"/>
      <c r="C36" s="215"/>
      <c r="D36" s="189" t="str">
        <f>D11</f>
        <v>Kanonales Veterinäramt</v>
      </c>
      <c r="E36" s="190"/>
      <c r="F36" s="132"/>
      <c r="G36" s="132"/>
      <c r="H36" s="132"/>
      <c r="I36" s="132"/>
      <c r="J36" s="132"/>
      <c r="K36" s="132"/>
      <c r="L36" s="132"/>
    </row>
    <row r="37" spans="1:12" ht="22.5" customHeight="1" thickBot="1">
      <c r="A37" s="213" t="str">
        <f>HLOOKUP($T$1,Label_d_f_e!$B$1:$D$33,21,FALSE)</f>
        <v>Address</v>
      </c>
      <c r="B37" s="214"/>
      <c r="C37" s="215"/>
      <c r="D37" s="189" t="str">
        <f>D14</f>
        <v xml:space="preserve">Schlachthofstr. 55 Postfach 448 </v>
      </c>
      <c r="E37" s="190"/>
      <c r="F37" s="132"/>
      <c r="G37" s="132"/>
      <c r="H37" s="132"/>
      <c r="I37" s="132"/>
      <c r="J37" s="132"/>
      <c r="K37" s="132"/>
      <c r="L37" s="132"/>
    </row>
    <row r="38" spans="1:12" ht="22.5" customHeight="1" thickBot="1">
      <c r="A38" s="213" t="str">
        <f>HLOOKUP($T$1,Label_d_f_e!$B$1:$D$33,22,FALSE)</f>
        <v>Name</v>
      </c>
      <c r="B38" s="214"/>
      <c r="C38" s="215"/>
      <c r="D38" s="197"/>
      <c r="E38" s="182"/>
      <c r="F38" s="133">
        <v>13</v>
      </c>
      <c r="G38" s="133"/>
      <c r="H38" s="133"/>
      <c r="I38" s="132"/>
      <c r="J38" s="132"/>
      <c r="K38" s="132"/>
      <c r="L38" s="132"/>
    </row>
    <row r="39" spans="1:12" ht="22.5" customHeight="1" thickBot="1">
      <c r="A39" s="213" t="str">
        <f>HLOOKUP($T$1,Label_d_f_e!$B$1:$D$33,23,FALSE)</f>
        <v>Date</v>
      </c>
      <c r="B39" s="214"/>
      <c r="C39" s="215"/>
      <c r="D39" s="181"/>
      <c r="E39" s="182"/>
      <c r="F39" s="133">
        <v>14</v>
      </c>
      <c r="G39" s="133"/>
      <c r="H39" s="133"/>
      <c r="I39" s="132"/>
      <c r="J39" s="132"/>
      <c r="K39" s="132"/>
      <c r="L39" s="132"/>
    </row>
    <row r="40" spans="1:12" ht="22.5" customHeight="1" thickBot="1">
      <c r="A40" s="134"/>
      <c r="B40" s="134"/>
      <c r="C40" s="135"/>
      <c r="D40" s="135"/>
      <c r="E40" s="135"/>
      <c r="F40" s="135"/>
      <c r="G40" s="135"/>
      <c r="H40" s="135"/>
      <c r="I40" s="135"/>
      <c r="J40" s="135"/>
      <c r="K40" s="135"/>
      <c r="L40" s="135"/>
    </row>
    <row r="42" spans="1:12" ht="15.75" thickBot="1">
      <c r="D42" s="59"/>
    </row>
    <row r="43" spans="1:12" ht="14.25" customHeight="1" thickBot="1">
      <c r="A43" s="216" t="str">
        <f>HLOOKUP($T$1,Label_d_f_e!$B$1:$D$33,24,FALSE)</f>
        <v>Remarks:</v>
      </c>
      <c r="B43" s="217"/>
      <c r="C43" s="217"/>
      <c r="D43" s="22"/>
      <c r="E43" s="22"/>
      <c r="F43" s="22"/>
      <c r="G43" s="22"/>
      <c r="H43" s="22"/>
      <c r="I43" s="22"/>
      <c r="J43" s="22"/>
      <c r="K43" s="22"/>
      <c r="L43" s="22"/>
    </row>
    <row r="44" spans="1:12">
      <c r="A44" s="36"/>
      <c r="B44" s="37"/>
      <c r="C44" s="37"/>
      <c r="D44" s="218"/>
      <c r="E44" s="219"/>
      <c r="F44" s="73">
        <v>15</v>
      </c>
      <c r="G44" s="37"/>
      <c r="H44" s="73"/>
      <c r="I44" s="37"/>
      <c r="J44" s="37"/>
      <c r="K44" s="37"/>
      <c r="L44" s="37"/>
    </row>
    <row r="45" spans="1:12">
      <c r="A45" s="36"/>
      <c r="B45" s="37"/>
      <c r="C45" s="37"/>
      <c r="D45" s="220"/>
      <c r="E45" s="221"/>
      <c r="F45" s="37"/>
      <c r="G45" s="37"/>
      <c r="H45" s="37"/>
      <c r="I45" s="37"/>
      <c r="J45" s="37"/>
      <c r="K45" s="37"/>
      <c r="L45" s="37"/>
    </row>
    <row r="46" spans="1:12">
      <c r="A46" s="36"/>
      <c r="B46" s="37"/>
      <c r="C46" s="37"/>
      <c r="D46" s="220"/>
      <c r="E46" s="221"/>
      <c r="F46" s="37"/>
      <c r="G46" s="37"/>
      <c r="H46" s="37"/>
      <c r="I46" s="37"/>
      <c r="J46" s="37"/>
      <c r="K46" s="37"/>
      <c r="L46" s="37"/>
    </row>
    <row r="47" spans="1:12">
      <c r="A47" s="36"/>
      <c r="B47" s="37"/>
      <c r="C47" s="37"/>
      <c r="D47" s="220"/>
      <c r="E47" s="221"/>
      <c r="F47" s="37"/>
      <c r="G47" s="37"/>
      <c r="H47" s="37"/>
      <c r="I47" s="37"/>
      <c r="J47" s="37"/>
      <c r="K47" s="37"/>
      <c r="L47" s="37"/>
    </row>
    <row r="48" spans="1:12">
      <c r="A48" s="36"/>
      <c r="B48" s="37"/>
      <c r="C48" s="37"/>
      <c r="D48" s="220"/>
      <c r="E48" s="221"/>
      <c r="F48" s="37"/>
      <c r="G48" s="37"/>
      <c r="H48" s="37"/>
      <c r="I48" s="37"/>
      <c r="J48" s="37"/>
      <c r="K48" s="37"/>
      <c r="L48" s="37"/>
    </row>
    <row r="49" spans="1:20" ht="15" thickBot="1">
      <c r="A49" s="36"/>
      <c r="B49" s="37"/>
      <c r="C49" s="37"/>
      <c r="D49" s="222"/>
      <c r="E49" s="223"/>
      <c r="F49" s="37"/>
      <c r="G49" s="37"/>
      <c r="H49" s="37"/>
      <c r="I49" s="37"/>
      <c r="J49" s="37"/>
      <c r="K49" s="37"/>
      <c r="L49" s="37"/>
    </row>
    <row r="50" spans="1:20" ht="15" thickBot="1">
      <c r="A50" s="38"/>
      <c r="B50" s="39"/>
      <c r="C50" s="39"/>
      <c r="D50" s="39"/>
      <c r="E50" s="39"/>
      <c r="F50" s="39"/>
      <c r="G50" s="39"/>
      <c r="H50" s="39"/>
      <c r="I50" s="39"/>
      <c r="J50" s="39"/>
      <c r="K50" s="39"/>
      <c r="L50" s="39"/>
      <c r="M50" s="60"/>
      <c r="N50" s="57"/>
      <c r="O50" s="57"/>
      <c r="P50" s="55"/>
      <c r="Q50" s="55"/>
      <c r="R50" s="55"/>
      <c r="S50" s="55"/>
      <c r="T50" s="55"/>
    </row>
    <row r="51" spans="1:20" s="136" customFormat="1" ht="104.45" customHeight="1" thickBot="1">
      <c r="A51" s="212" t="str">
        <f>HLOOKUP($T$1,Label_d_f_e!B1:D35,35,FALSE)</f>
        <v>‒ Indicate all animals counted in the reporting year, irrespective of whether they were used in animal experiments or exported abroad. 
‒ Which species are selectable depends on the information entered in the &lt;Genetically modified&gt; column. Complete the table from left to right.
‒ “Wild rodents” are all rodents that have not been bred for many generations in a laboratory animal facility.
‒ All lines in which animals with an impaired phenotype occur should be indicated individually as line with an inpaired phenotype, even if not all animals express the impairing gene or if the constraint can be compensated by housing and caring conditions.
‒ Count mammals on weaning, birds and reptiles on hatching, and amphibians and fish when the larvae are feeding freely.</v>
      </c>
      <c r="B51" s="212"/>
      <c r="C51" s="212"/>
      <c r="D51" s="212"/>
      <c r="E51" s="212"/>
      <c r="F51" s="212"/>
      <c r="G51" s="212"/>
      <c r="H51" s="212"/>
      <c r="I51" s="212"/>
      <c r="J51" s="74"/>
      <c r="K51" s="74"/>
      <c r="L51" s="74"/>
      <c r="M51" s="61"/>
      <c r="N51" s="62"/>
      <c r="O51" s="62"/>
      <c r="P51" s="62"/>
      <c r="Q51" s="62"/>
      <c r="R51" s="62"/>
      <c r="S51" s="62"/>
      <c r="T51" s="62"/>
    </row>
    <row r="52" spans="1:20" s="136" customFormat="1" ht="20.25" customHeight="1" thickTop="1">
      <c r="A52" s="145">
        <v>16</v>
      </c>
      <c r="B52" s="146">
        <v>17</v>
      </c>
      <c r="C52" s="145">
        <v>18</v>
      </c>
      <c r="D52" s="146">
        <v>19</v>
      </c>
      <c r="E52" s="146">
        <v>20</v>
      </c>
      <c r="F52" s="151">
        <v>21</v>
      </c>
      <c r="G52" s="152"/>
      <c r="H52" s="145">
        <v>22</v>
      </c>
      <c r="I52" s="145"/>
      <c r="J52" s="146"/>
      <c r="K52" s="147"/>
      <c r="L52" s="147"/>
      <c r="M52" s="61"/>
      <c r="N52" s="62"/>
      <c r="O52" s="62"/>
      <c r="P52" s="62"/>
      <c r="Q52" s="62"/>
      <c r="R52" s="62"/>
      <c r="S52" s="62"/>
      <c r="T52" s="62"/>
    </row>
    <row r="53" spans="1:20" ht="75" customHeight="1">
      <c r="A53" s="144" t="str">
        <f>HLOOKUP($T$1,Label_d_f_e!B1:D34,30,FALSE)</f>
        <v>Genetically modified</v>
      </c>
      <c r="B53" s="141" t="str">
        <f>HLOOKUP($T$1,Label_d_f_e!B1:D34,28,FALSE)</f>
        <v>Species</v>
      </c>
      <c r="C53" s="141" t="str">
        <f>HLOOKUP($T$1,Label_d_f_e!B1:D34,29,FALSE)</f>
        <v>Species (if other lab rodents, other non-mammals, other mammals or wild rodents)</v>
      </c>
      <c r="D53" s="141" t="str">
        <f>HLOOKUP($T$1,Label_d_f_e!B1:D34,31,FALSE)</f>
        <v>impaired phenotype</v>
      </c>
      <c r="E53" s="141" t="str">
        <f>HLOOKUP($T$1,Label_d_f_e!B1:D34,32,FALSE)</f>
        <v>Name of the strained line</v>
      </c>
      <c r="F53" s="163" t="str">
        <f>HLOOKUP($T$1,Label_d_f_e!B1:D34,33,FALSE)</f>
        <v>Number of animals born in the facility, counted at the time of weaning</v>
      </c>
      <c r="G53" s="164"/>
      <c r="H53" s="163" t="str">
        <f>HLOOKUP($T$1,Label_d_f_e!B1:D34,34,FALSE)</f>
        <v>Number of animals imported from abroad</v>
      </c>
      <c r="I53" s="164"/>
      <c r="J53" s="141" t="str">
        <f>HLOOKUP($T$1,Label_d_f_e!B1:D34,25,FALSE)</f>
        <v>Canton</v>
      </c>
      <c r="K53" s="148" t="str">
        <f>HLOOKUP($T$1,Label_d_f_e!B1:D34,26,FALSE)</f>
        <v>Nr. laboratory animal facility</v>
      </c>
      <c r="L53" s="148" t="s">
        <v>8</v>
      </c>
    </row>
    <row r="54" spans="1:20" ht="15">
      <c r="A54" s="137"/>
      <c r="B54" s="137"/>
      <c r="C54" s="137"/>
      <c r="D54" s="137"/>
      <c r="E54" s="137"/>
      <c r="F54" s="137" t="s">
        <v>335</v>
      </c>
      <c r="G54" s="138" t="s">
        <v>336</v>
      </c>
      <c r="H54" s="137" t="s">
        <v>335</v>
      </c>
      <c r="I54" s="137" t="s">
        <v>336</v>
      </c>
      <c r="J54" s="137"/>
      <c r="K54" s="149"/>
      <c r="L54" s="149"/>
      <c r="N54" s="63"/>
      <c r="O54" s="56"/>
    </row>
    <row r="55" spans="1:20" ht="15" thickBot="1">
      <c r="A55" s="72">
        <f>VLOOKUP(T1,'Liste Tierarten '!F20:G22,2,FALSE)</f>
        <v>1</v>
      </c>
      <c r="B55" s="43">
        <f>COUNTA(B56:B155)</f>
        <v>0</v>
      </c>
      <c r="C55" s="44"/>
      <c r="D55" s="45">
        <f>VLOOKUP(T1,'Liste Tierarten '!F14:G16,2,FALSE)</f>
        <v>0</v>
      </c>
      <c r="E55" s="46"/>
      <c r="F55" s="47">
        <f t="shared" ref="F55" si="0">SUM(F56:F155)</f>
        <v>0</v>
      </c>
      <c r="G55" s="47">
        <f t="shared" ref="G55" si="1">SUM(G56:G155)</f>
        <v>0</v>
      </c>
      <c r="H55" s="47">
        <f>SUM(H56:H155)</f>
        <v>0</v>
      </c>
      <c r="I55" s="47">
        <f t="shared" ref="I55" si="2">SUM(I56:I155)</f>
        <v>0</v>
      </c>
      <c r="J55" s="48"/>
      <c r="K55" s="150"/>
      <c r="L55" s="150"/>
      <c r="N55" s="64"/>
      <c r="O55" s="56"/>
    </row>
    <row r="56" spans="1:20" ht="15" thickTop="1">
      <c r="A56" s="42" t="s">
        <v>216</v>
      </c>
      <c r="B56" s="68"/>
      <c r="C56" s="49"/>
      <c r="D56" s="42" t="s">
        <v>223</v>
      </c>
      <c r="E56" s="68"/>
      <c r="F56" s="33"/>
      <c r="G56" s="33"/>
      <c r="H56" s="33"/>
      <c r="I56" s="33"/>
      <c r="J56" s="40" t="str">
        <f t="shared" ref="J56:J119" si="3">$D$9</f>
        <v>Basel-Stadt</v>
      </c>
      <c r="K56" s="139">
        <f t="shared" ref="K56:K119" si="4">$D$7</f>
        <v>0</v>
      </c>
      <c r="L56" s="139">
        <f>$D$5</f>
        <v>0</v>
      </c>
      <c r="N56" s="64"/>
      <c r="O56" s="56"/>
    </row>
    <row r="57" spans="1:20">
      <c r="A57" s="2"/>
      <c r="B57" s="68"/>
      <c r="C57" s="65"/>
      <c r="D57" s="2"/>
      <c r="E57" s="69"/>
      <c r="F57" s="34"/>
      <c r="G57" s="34"/>
      <c r="H57" s="34"/>
      <c r="I57" s="34"/>
      <c r="J57" s="40" t="str">
        <f t="shared" si="3"/>
        <v>Basel-Stadt</v>
      </c>
      <c r="K57" s="139">
        <f t="shared" si="4"/>
        <v>0</v>
      </c>
      <c r="L57" s="139">
        <f t="shared" ref="L57:L120" si="5">$D$5</f>
        <v>0</v>
      </c>
      <c r="N57" s="64"/>
      <c r="O57" s="56"/>
    </row>
    <row r="58" spans="1:20" ht="15" customHeight="1">
      <c r="A58" s="2"/>
      <c r="B58" s="68"/>
      <c r="C58" s="65"/>
      <c r="D58" s="2"/>
      <c r="E58" s="69"/>
      <c r="F58" s="34"/>
      <c r="G58" s="34"/>
      <c r="H58" s="34"/>
      <c r="I58" s="34"/>
      <c r="J58" s="40" t="str">
        <f t="shared" si="3"/>
        <v>Basel-Stadt</v>
      </c>
      <c r="K58" s="139">
        <f t="shared" si="4"/>
        <v>0</v>
      </c>
      <c r="L58" s="139">
        <f t="shared" si="5"/>
        <v>0</v>
      </c>
      <c r="N58" s="64"/>
      <c r="O58" s="56"/>
    </row>
    <row r="59" spans="1:20">
      <c r="A59" s="2"/>
      <c r="B59" s="68"/>
      <c r="C59" s="65"/>
      <c r="D59" s="2"/>
      <c r="E59" s="69"/>
      <c r="F59" s="34"/>
      <c r="G59" s="34"/>
      <c r="H59" s="34"/>
      <c r="I59" s="34"/>
      <c r="J59" s="41" t="str">
        <f t="shared" si="3"/>
        <v>Basel-Stadt</v>
      </c>
      <c r="K59" s="139">
        <f t="shared" si="4"/>
        <v>0</v>
      </c>
      <c r="L59" s="139">
        <f t="shared" si="5"/>
        <v>0</v>
      </c>
      <c r="N59" s="64"/>
      <c r="O59" s="56"/>
    </row>
    <row r="60" spans="1:20">
      <c r="A60" s="2"/>
      <c r="B60" s="68"/>
      <c r="C60" s="65"/>
      <c r="D60" s="2"/>
      <c r="E60" s="69"/>
      <c r="F60" s="34"/>
      <c r="G60" s="34"/>
      <c r="H60" s="34"/>
      <c r="I60" s="34"/>
      <c r="J60" s="41" t="str">
        <f t="shared" si="3"/>
        <v>Basel-Stadt</v>
      </c>
      <c r="K60" s="139">
        <f t="shared" si="4"/>
        <v>0</v>
      </c>
      <c r="L60" s="139">
        <f t="shared" si="5"/>
        <v>0</v>
      </c>
      <c r="N60" s="64"/>
      <c r="O60" s="56"/>
    </row>
    <row r="61" spans="1:20" ht="15">
      <c r="A61" s="2"/>
      <c r="B61" s="68"/>
      <c r="C61" s="65"/>
      <c r="D61" s="2"/>
      <c r="E61" s="69"/>
      <c r="F61" s="34"/>
      <c r="G61" s="34"/>
      <c r="H61" s="34"/>
      <c r="I61" s="34"/>
      <c r="J61" s="41" t="str">
        <f t="shared" si="3"/>
        <v>Basel-Stadt</v>
      </c>
      <c r="K61" s="139">
        <f t="shared" si="4"/>
        <v>0</v>
      </c>
      <c r="L61" s="139">
        <f t="shared" si="5"/>
        <v>0</v>
      </c>
      <c r="N61" s="63"/>
      <c r="O61" s="56"/>
    </row>
    <row r="62" spans="1:20">
      <c r="A62" s="2"/>
      <c r="B62" s="68"/>
      <c r="C62" s="65"/>
      <c r="D62" s="2"/>
      <c r="E62" s="69"/>
      <c r="F62" s="34"/>
      <c r="G62" s="34"/>
      <c r="H62" s="34"/>
      <c r="I62" s="34"/>
      <c r="J62" s="41" t="str">
        <f t="shared" si="3"/>
        <v>Basel-Stadt</v>
      </c>
      <c r="K62" s="139">
        <f t="shared" si="4"/>
        <v>0</v>
      </c>
      <c r="L62" s="139">
        <f t="shared" si="5"/>
        <v>0</v>
      </c>
      <c r="N62" s="64"/>
      <c r="O62" s="56"/>
    </row>
    <row r="63" spans="1:20" ht="15">
      <c r="A63" s="2"/>
      <c r="B63" s="68"/>
      <c r="C63" s="65"/>
      <c r="D63" s="2"/>
      <c r="E63" s="70"/>
      <c r="F63" s="34"/>
      <c r="G63" s="34"/>
      <c r="H63" s="34"/>
      <c r="I63" s="34"/>
      <c r="J63" s="41" t="str">
        <f t="shared" si="3"/>
        <v>Basel-Stadt</v>
      </c>
      <c r="K63" s="139">
        <f t="shared" si="4"/>
        <v>0</v>
      </c>
      <c r="L63" s="139">
        <f t="shared" si="5"/>
        <v>0</v>
      </c>
      <c r="N63" s="64"/>
      <c r="O63" s="56"/>
    </row>
    <row r="64" spans="1:20">
      <c r="A64" s="2"/>
      <c r="B64" s="68"/>
      <c r="C64" s="65"/>
      <c r="D64" s="2"/>
      <c r="E64" s="69"/>
      <c r="F64" s="34"/>
      <c r="G64" s="34"/>
      <c r="H64" s="34"/>
      <c r="I64" s="34"/>
      <c r="J64" s="41" t="str">
        <f t="shared" si="3"/>
        <v>Basel-Stadt</v>
      </c>
      <c r="K64" s="139">
        <f t="shared" si="4"/>
        <v>0</v>
      </c>
      <c r="L64" s="139">
        <f t="shared" si="5"/>
        <v>0</v>
      </c>
      <c r="N64" s="64"/>
      <c r="O64" s="56"/>
    </row>
    <row r="65" spans="1:15">
      <c r="A65" s="2"/>
      <c r="B65" s="68"/>
      <c r="C65" s="65"/>
      <c r="D65" s="2"/>
      <c r="E65" s="69"/>
      <c r="F65" s="34"/>
      <c r="G65" s="34"/>
      <c r="H65" s="34"/>
      <c r="I65" s="34"/>
      <c r="J65" s="41" t="str">
        <f t="shared" si="3"/>
        <v>Basel-Stadt</v>
      </c>
      <c r="K65" s="139">
        <f t="shared" si="4"/>
        <v>0</v>
      </c>
      <c r="L65" s="139">
        <f t="shared" si="5"/>
        <v>0</v>
      </c>
      <c r="N65" s="64"/>
      <c r="O65" s="56"/>
    </row>
    <row r="66" spans="1:15">
      <c r="A66" s="2"/>
      <c r="B66" s="68"/>
      <c r="C66" s="65"/>
      <c r="D66" s="2"/>
      <c r="E66" s="69"/>
      <c r="F66" s="34"/>
      <c r="G66" s="34"/>
      <c r="H66" s="34"/>
      <c r="I66" s="34"/>
      <c r="J66" s="41" t="str">
        <f t="shared" si="3"/>
        <v>Basel-Stadt</v>
      </c>
      <c r="K66" s="139">
        <f t="shared" si="4"/>
        <v>0</v>
      </c>
      <c r="L66" s="139">
        <f t="shared" si="5"/>
        <v>0</v>
      </c>
      <c r="N66" s="64"/>
      <c r="O66" s="56"/>
    </row>
    <row r="67" spans="1:15">
      <c r="A67" s="2"/>
      <c r="B67" s="68"/>
      <c r="C67" s="65"/>
      <c r="D67" s="2"/>
      <c r="E67" s="69"/>
      <c r="F67" s="34"/>
      <c r="G67" s="34"/>
      <c r="H67" s="34"/>
      <c r="I67" s="34"/>
      <c r="J67" s="41" t="str">
        <f t="shared" si="3"/>
        <v>Basel-Stadt</v>
      </c>
      <c r="K67" s="139">
        <f t="shared" si="4"/>
        <v>0</v>
      </c>
      <c r="L67" s="139">
        <f t="shared" si="5"/>
        <v>0</v>
      </c>
      <c r="N67" s="64"/>
      <c r="O67" s="56"/>
    </row>
    <row r="68" spans="1:15">
      <c r="A68" s="2"/>
      <c r="B68" s="68"/>
      <c r="C68" s="65"/>
      <c r="D68" s="2"/>
      <c r="E68" s="69"/>
      <c r="F68" s="34"/>
      <c r="G68" s="34"/>
      <c r="H68" s="34"/>
      <c r="I68" s="34"/>
      <c r="J68" s="41" t="str">
        <f t="shared" si="3"/>
        <v>Basel-Stadt</v>
      </c>
      <c r="K68" s="139">
        <f t="shared" si="4"/>
        <v>0</v>
      </c>
      <c r="L68" s="139">
        <f t="shared" si="5"/>
        <v>0</v>
      </c>
      <c r="N68" s="64"/>
      <c r="O68" s="56"/>
    </row>
    <row r="69" spans="1:15">
      <c r="A69" s="2"/>
      <c r="B69" s="68"/>
      <c r="C69" s="65"/>
      <c r="D69" s="2"/>
      <c r="E69" s="69"/>
      <c r="F69" s="34"/>
      <c r="G69" s="34"/>
      <c r="H69" s="34"/>
      <c r="I69" s="34"/>
      <c r="J69" s="41" t="str">
        <f t="shared" si="3"/>
        <v>Basel-Stadt</v>
      </c>
      <c r="K69" s="139">
        <f t="shared" si="4"/>
        <v>0</v>
      </c>
      <c r="L69" s="139">
        <f t="shared" si="5"/>
        <v>0</v>
      </c>
      <c r="N69" s="64"/>
      <c r="O69" s="56"/>
    </row>
    <row r="70" spans="1:15">
      <c r="A70" s="2"/>
      <c r="B70" s="68"/>
      <c r="C70" s="65"/>
      <c r="D70" s="2"/>
      <c r="E70" s="69"/>
      <c r="F70" s="34"/>
      <c r="G70" s="34"/>
      <c r="H70" s="34"/>
      <c r="I70" s="34"/>
      <c r="J70" s="41" t="str">
        <f t="shared" si="3"/>
        <v>Basel-Stadt</v>
      </c>
      <c r="K70" s="139">
        <f t="shared" si="4"/>
        <v>0</v>
      </c>
      <c r="L70" s="139">
        <f t="shared" si="5"/>
        <v>0</v>
      </c>
      <c r="N70" s="64"/>
      <c r="O70" s="56"/>
    </row>
    <row r="71" spans="1:15">
      <c r="A71" s="2"/>
      <c r="B71" s="68"/>
      <c r="C71" s="65"/>
      <c r="D71" s="2"/>
      <c r="E71" s="69"/>
      <c r="F71" s="34"/>
      <c r="G71" s="34"/>
      <c r="H71" s="34"/>
      <c r="I71" s="34"/>
      <c r="J71" s="41" t="str">
        <f t="shared" si="3"/>
        <v>Basel-Stadt</v>
      </c>
      <c r="K71" s="139">
        <f t="shared" si="4"/>
        <v>0</v>
      </c>
      <c r="L71" s="139">
        <f t="shared" si="5"/>
        <v>0</v>
      </c>
      <c r="N71" s="64"/>
      <c r="O71" s="56"/>
    </row>
    <row r="72" spans="1:15">
      <c r="A72" s="2"/>
      <c r="B72" s="68"/>
      <c r="C72" s="65"/>
      <c r="D72" s="2"/>
      <c r="E72" s="69"/>
      <c r="F72" s="34"/>
      <c r="G72" s="34"/>
      <c r="H72" s="34"/>
      <c r="I72" s="34"/>
      <c r="J72" s="41" t="str">
        <f t="shared" si="3"/>
        <v>Basel-Stadt</v>
      </c>
      <c r="K72" s="139">
        <f t="shared" si="4"/>
        <v>0</v>
      </c>
      <c r="L72" s="139">
        <f t="shared" si="5"/>
        <v>0</v>
      </c>
      <c r="N72" s="64"/>
      <c r="O72" s="56"/>
    </row>
    <row r="73" spans="1:15">
      <c r="A73" s="2"/>
      <c r="B73" s="68"/>
      <c r="C73" s="65"/>
      <c r="D73" s="2"/>
      <c r="E73" s="69"/>
      <c r="F73" s="34"/>
      <c r="G73" s="34"/>
      <c r="H73" s="34"/>
      <c r="I73" s="34"/>
      <c r="J73" s="41" t="str">
        <f t="shared" si="3"/>
        <v>Basel-Stadt</v>
      </c>
      <c r="K73" s="139">
        <f t="shared" si="4"/>
        <v>0</v>
      </c>
      <c r="L73" s="139">
        <f t="shared" si="5"/>
        <v>0</v>
      </c>
      <c r="N73" s="64"/>
      <c r="O73" s="56"/>
    </row>
    <row r="74" spans="1:15">
      <c r="A74" s="2"/>
      <c r="B74" s="68"/>
      <c r="C74" s="65"/>
      <c r="D74" s="2"/>
      <c r="E74" s="69"/>
      <c r="F74" s="34"/>
      <c r="G74" s="34"/>
      <c r="H74" s="34"/>
      <c r="I74" s="34"/>
      <c r="J74" s="41" t="str">
        <f t="shared" si="3"/>
        <v>Basel-Stadt</v>
      </c>
      <c r="K74" s="139">
        <f t="shared" si="4"/>
        <v>0</v>
      </c>
      <c r="L74" s="139">
        <f t="shared" si="5"/>
        <v>0</v>
      </c>
      <c r="N74" s="64"/>
      <c r="O74" s="56"/>
    </row>
    <row r="75" spans="1:15" ht="15">
      <c r="A75" s="2"/>
      <c r="B75" s="68"/>
      <c r="C75" s="66"/>
      <c r="D75" s="2"/>
      <c r="E75" s="69"/>
      <c r="F75" s="34"/>
      <c r="G75" s="34"/>
      <c r="H75" s="34"/>
      <c r="I75" s="34"/>
      <c r="J75" s="41" t="str">
        <f t="shared" si="3"/>
        <v>Basel-Stadt</v>
      </c>
      <c r="K75" s="139">
        <f t="shared" si="4"/>
        <v>0</v>
      </c>
      <c r="L75" s="139">
        <f t="shared" si="5"/>
        <v>0</v>
      </c>
      <c r="N75" s="64"/>
      <c r="O75" s="56"/>
    </row>
    <row r="76" spans="1:15">
      <c r="A76" s="2"/>
      <c r="B76" s="68"/>
      <c r="C76" s="65"/>
      <c r="D76" s="2"/>
      <c r="E76" s="69"/>
      <c r="F76" s="34"/>
      <c r="G76" s="34"/>
      <c r="H76" s="34"/>
      <c r="I76" s="34"/>
      <c r="J76" s="41" t="str">
        <f t="shared" si="3"/>
        <v>Basel-Stadt</v>
      </c>
      <c r="K76" s="139">
        <f t="shared" si="4"/>
        <v>0</v>
      </c>
      <c r="L76" s="139">
        <f t="shared" si="5"/>
        <v>0</v>
      </c>
      <c r="N76" s="64"/>
      <c r="O76" s="56"/>
    </row>
    <row r="77" spans="1:15">
      <c r="A77" s="2"/>
      <c r="B77" s="68"/>
      <c r="C77" s="65"/>
      <c r="D77" s="2"/>
      <c r="E77" s="69"/>
      <c r="F77" s="34"/>
      <c r="G77" s="34"/>
      <c r="H77" s="34"/>
      <c r="I77" s="34"/>
      <c r="J77" s="41" t="str">
        <f t="shared" si="3"/>
        <v>Basel-Stadt</v>
      </c>
      <c r="K77" s="139">
        <f t="shared" si="4"/>
        <v>0</v>
      </c>
      <c r="L77" s="139">
        <f t="shared" si="5"/>
        <v>0</v>
      </c>
      <c r="N77" s="64"/>
      <c r="O77" s="56"/>
    </row>
    <row r="78" spans="1:15" ht="15">
      <c r="A78" s="2"/>
      <c r="B78" s="68"/>
      <c r="C78" s="65"/>
      <c r="D78" s="2"/>
      <c r="E78" s="69"/>
      <c r="F78" s="34"/>
      <c r="G78" s="34"/>
      <c r="H78" s="34"/>
      <c r="I78" s="34"/>
      <c r="J78" s="41" t="str">
        <f t="shared" si="3"/>
        <v>Basel-Stadt</v>
      </c>
      <c r="K78" s="139">
        <f t="shared" si="4"/>
        <v>0</v>
      </c>
      <c r="L78" s="139">
        <f t="shared" si="5"/>
        <v>0</v>
      </c>
      <c r="N78" s="63"/>
      <c r="O78" s="56"/>
    </row>
    <row r="79" spans="1:15">
      <c r="A79" s="2"/>
      <c r="B79" s="68"/>
      <c r="C79" s="65"/>
      <c r="D79" s="2"/>
      <c r="E79" s="69"/>
      <c r="F79" s="34"/>
      <c r="G79" s="34"/>
      <c r="H79" s="34"/>
      <c r="I79" s="34"/>
      <c r="J79" s="41" t="str">
        <f t="shared" si="3"/>
        <v>Basel-Stadt</v>
      </c>
      <c r="K79" s="139">
        <f t="shared" si="4"/>
        <v>0</v>
      </c>
      <c r="L79" s="139">
        <f t="shared" si="5"/>
        <v>0</v>
      </c>
      <c r="N79" s="64"/>
      <c r="O79" s="56"/>
    </row>
    <row r="80" spans="1:15" ht="15">
      <c r="A80" s="2"/>
      <c r="B80" s="68"/>
      <c r="C80" s="65"/>
      <c r="D80" s="2"/>
      <c r="E80" s="70"/>
      <c r="F80" s="34"/>
      <c r="G80" s="34"/>
      <c r="H80" s="34"/>
      <c r="I80" s="34"/>
      <c r="J80" s="41" t="str">
        <f t="shared" si="3"/>
        <v>Basel-Stadt</v>
      </c>
      <c r="K80" s="139">
        <f t="shared" si="4"/>
        <v>0</v>
      </c>
      <c r="L80" s="139">
        <f t="shared" si="5"/>
        <v>0</v>
      </c>
      <c r="N80" s="64"/>
      <c r="O80" s="56"/>
    </row>
    <row r="81" spans="1:15">
      <c r="A81" s="2"/>
      <c r="B81" s="68"/>
      <c r="C81" s="65"/>
      <c r="D81" s="2"/>
      <c r="E81" s="69"/>
      <c r="F81" s="34"/>
      <c r="G81" s="34"/>
      <c r="H81" s="34"/>
      <c r="I81" s="34"/>
      <c r="J81" s="41" t="str">
        <f t="shared" si="3"/>
        <v>Basel-Stadt</v>
      </c>
      <c r="K81" s="139">
        <f t="shared" si="4"/>
        <v>0</v>
      </c>
      <c r="L81" s="139">
        <f t="shared" si="5"/>
        <v>0</v>
      </c>
      <c r="N81" s="64"/>
      <c r="O81" s="56"/>
    </row>
    <row r="82" spans="1:15">
      <c r="A82" s="2"/>
      <c r="B82" s="68"/>
      <c r="C82" s="65"/>
      <c r="D82" s="2"/>
      <c r="E82" s="69"/>
      <c r="F82" s="34"/>
      <c r="G82" s="34"/>
      <c r="H82" s="34"/>
      <c r="I82" s="34"/>
      <c r="J82" s="41" t="str">
        <f t="shared" si="3"/>
        <v>Basel-Stadt</v>
      </c>
      <c r="K82" s="139">
        <f t="shared" si="4"/>
        <v>0</v>
      </c>
      <c r="L82" s="139">
        <f t="shared" si="5"/>
        <v>0</v>
      </c>
      <c r="N82" s="64"/>
      <c r="O82" s="56"/>
    </row>
    <row r="83" spans="1:15">
      <c r="A83" s="2"/>
      <c r="B83" s="68"/>
      <c r="C83" s="65"/>
      <c r="D83" s="2"/>
      <c r="E83" s="69"/>
      <c r="F83" s="34"/>
      <c r="G83" s="34"/>
      <c r="H83" s="34"/>
      <c r="I83" s="34"/>
      <c r="J83" s="41" t="str">
        <f t="shared" si="3"/>
        <v>Basel-Stadt</v>
      </c>
      <c r="K83" s="139">
        <f t="shared" si="4"/>
        <v>0</v>
      </c>
      <c r="L83" s="139">
        <f t="shared" si="5"/>
        <v>0</v>
      </c>
      <c r="N83" s="64"/>
      <c r="O83" s="56"/>
    </row>
    <row r="84" spans="1:15">
      <c r="A84" s="2"/>
      <c r="B84" s="68"/>
      <c r="C84" s="65"/>
      <c r="D84" s="2"/>
      <c r="E84" s="69"/>
      <c r="F84" s="34"/>
      <c r="G84" s="34"/>
      <c r="H84" s="34"/>
      <c r="I84" s="34"/>
      <c r="J84" s="41" t="str">
        <f t="shared" si="3"/>
        <v>Basel-Stadt</v>
      </c>
      <c r="K84" s="139">
        <f t="shared" si="4"/>
        <v>0</v>
      </c>
      <c r="L84" s="139">
        <f t="shared" si="5"/>
        <v>0</v>
      </c>
      <c r="N84" s="64"/>
      <c r="O84" s="56"/>
    </row>
    <row r="85" spans="1:15">
      <c r="A85" s="2"/>
      <c r="B85" s="68"/>
      <c r="C85" s="65"/>
      <c r="D85" s="2"/>
      <c r="E85" s="69"/>
      <c r="F85" s="34"/>
      <c r="G85" s="34"/>
      <c r="H85" s="34"/>
      <c r="I85" s="34"/>
      <c r="J85" s="41" t="str">
        <f t="shared" si="3"/>
        <v>Basel-Stadt</v>
      </c>
      <c r="K85" s="139">
        <f t="shared" si="4"/>
        <v>0</v>
      </c>
      <c r="L85" s="139">
        <f t="shared" si="5"/>
        <v>0</v>
      </c>
      <c r="N85" s="64"/>
      <c r="O85" s="56"/>
    </row>
    <row r="86" spans="1:15">
      <c r="A86" s="2"/>
      <c r="B86" s="68"/>
      <c r="C86" s="65"/>
      <c r="D86" s="2"/>
      <c r="E86" s="69"/>
      <c r="F86" s="34"/>
      <c r="G86" s="34"/>
      <c r="H86" s="34"/>
      <c r="I86" s="34"/>
      <c r="J86" s="41" t="str">
        <f t="shared" si="3"/>
        <v>Basel-Stadt</v>
      </c>
      <c r="K86" s="139">
        <f t="shared" si="4"/>
        <v>0</v>
      </c>
      <c r="L86" s="139">
        <f t="shared" si="5"/>
        <v>0</v>
      </c>
      <c r="N86" s="64"/>
      <c r="O86" s="56"/>
    </row>
    <row r="87" spans="1:15">
      <c r="A87" s="2"/>
      <c r="B87" s="68"/>
      <c r="C87" s="65"/>
      <c r="D87" s="2"/>
      <c r="E87" s="69"/>
      <c r="F87" s="34"/>
      <c r="G87" s="34"/>
      <c r="H87" s="34"/>
      <c r="I87" s="34"/>
      <c r="J87" s="41" t="str">
        <f t="shared" si="3"/>
        <v>Basel-Stadt</v>
      </c>
      <c r="K87" s="139">
        <f t="shared" si="4"/>
        <v>0</v>
      </c>
      <c r="L87" s="139">
        <f t="shared" si="5"/>
        <v>0</v>
      </c>
      <c r="N87" s="64"/>
      <c r="O87" s="56"/>
    </row>
    <row r="88" spans="1:15">
      <c r="A88" s="2"/>
      <c r="B88" s="68"/>
      <c r="C88" s="65"/>
      <c r="D88" s="2"/>
      <c r="E88" s="69"/>
      <c r="F88" s="34"/>
      <c r="G88" s="34"/>
      <c r="H88" s="34"/>
      <c r="I88" s="34"/>
      <c r="J88" s="41" t="str">
        <f t="shared" si="3"/>
        <v>Basel-Stadt</v>
      </c>
      <c r="K88" s="139">
        <f t="shared" si="4"/>
        <v>0</v>
      </c>
      <c r="L88" s="139">
        <f t="shared" si="5"/>
        <v>0</v>
      </c>
      <c r="N88" s="64"/>
      <c r="O88" s="56"/>
    </row>
    <row r="89" spans="1:15">
      <c r="A89" s="2"/>
      <c r="B89" s="68"/>
      <c r="C89" s="65"/>
      <c r="D89" s="2"/>
      <c r="E89" s="69"/>
      <c r="F89" s="34"/>
      <c r="G89" s="34"/>
      <c r="H89" s="34"/>
      <c r="I89" s="34"/>
      <c r="J89" s="41" t="str">
        <f t="shared" si="3"/>
        <v>Basel-Stadt</v>
      </c>
      <c r="K89" s="139">
        <f t="shared" si="4"/>
        <v>0</v>
      </c>
      <c r="L89" s="139">
        <f t="shared" si="5"/>
        <v>0</v>
      </c>
      <c r="N89" s="64"/>
      <c r="O89" s="56"/>
    </row>
    <row r="90" spans="1:15">
      <c r="A90" s="2"/>
      <c r="B90" s="68"/>
      <c r="C90" s="65"/>
      <c r="D90" s="2"/>
      <c r="E90" s="69"/>
      <c r="F90" s="34"/>
      <c r="G90" s="34"/>
      <c r="H90" s="34"/>
      <c r="I90" s="34"/>
      <c r="J90" s="41" t="str">
        <f t="shared" si="3"/>
        <v>Basel-Stadt</v>
      </c>
      <c r="K90" s="139">
        <f t="shared" si="4"/>
        <v>0</v>
      </c>
      <c r="L90" s="139">
        <f t="shared" si="5"/>
        <v>0</v>
      </c>
      <c r="N90" s="64"/>
      <c r="O90" s="56"/>
    </row>
    <row r="91" spans="1:15">
      <c r="A91" s="2"/>
      <c r="B91" s="68"/>
      <c r="C91" s="65"/>
      <c r="D91" s="2"/>
      <c r="E91" s="69"/>
      <c r="F91" s="34"/>
      <c r="G91" s="34"/>
      <c r="H91" s="34"/>
      <c r="I91" s="34"/>
      <c r="J91" s="41" t="str">
        <f t="shared" si="3"/>
        <v>Basel-Stadt</v>
      </c>
      <c r="K91" s="139">
        <f t="shared" si="4"/>
        <v>0</v>
      </c>
      <c r="L91" s="139">
        <f t="shared" si="5"/>
        <v>0</v>
      </c>
      <c r="N91" s="64"/>
      <c r="O91" s="56"/>
    </row>
    <row r="92" spans="1:15">
      <c r="A92" s="2"/>
      <c r="B92" s="68"/>
      <c r="C92" s="65"/>
      <c r="D92" s="2"/>
      <c r="E92" s="69"/>
      <c r="F92" s="34"/>
      <c r="G92" s="34"/>
      <c r="H92" s="34"/>
      <c r="I92" s="34"/>
      <c r="J92" s="41" t="str">
        <f t="shared" si="3"/>
        <v>Basel-Stadt</v>
      </c>
      <c r="K92" s="139">
        <f t="shared" si="4"/>
        <v>0</v>
      </c>
      <c r="L92" s="139">
        <f t="shared" si="5"/>
        <v>0</v>
      </c>
      <c r="N92" s="64"/>
      <c r="O92" s="56"/>
    </row>
    <row r="93" spans="1:15">
      <c r="A93" s="2"/>
      <c r="B93" s="68"/>
      <c r="C93" s="65"/>
      <c r="D93" s="2"/>
      <c r="E93" s="69"/>
      <c r="F93" s="34"/>
      <c r="G93" s="34"/>
      <c r="H93" s="34"/>
      <c r="I93" s="34"/>
      <c r="J93" s="41" t="str">
        <f t="shared" si="3"/>
        <v>Basel-Stadt</v>
      </c>
      <c r="K93" s="139">
        <f t="shared" si="4"/>
        <v>0</v>
      </c>
      <c r="L93" s="139">
        <f t="shared" si="5"/>
        <v>0</v>
      </c>
      <c r="N93" s="64"/>
      <c r="O93" s="56"/>
    </row>
    <row r="94" spans="1:15">
      <c r="A94" s="2"/>
      <c r="B94" s="68"/>
      <c r="C94" s="65"/>
      <c r="D94" s="2"/>
      <c r="E94" s="69"/>
      <c r="F94" s="34"/>
      <c r="G94" s="34"/>
      <c r="H94" s="34"/>
      <c r="I94" s="34"/>
      <c r="J94" s="41" t="str">
        <f t="shared" si="3"/>
        <v>Basel-Stadt</v>
      </c>
      <c r="K94" s="139">
        <f t="shared" si="4"/>
        <v>0</v>
      </c>
      <c r="L94" s="139">
        <f t="shared" si="5"/>
        <v>0</v>
      </c>
      <c r="N94" s="64"/>
      <c r="O94" s="56"/>
    </row>
    <row r="95" spans="1:15">
      <c r="A95" s="2"/>
      <c r="B95" s="68"/>
      <c r="C95" s="67"/>
      <c r="D95" s="2"/>
      <c r="E95" s="71"/>
      <c r="F95" s="35"/>
      <c r="G95" s="35"/>
      <c r="H95" s="35"/>
      <c r="I95" s="35"/>
      <c r="J95" s="41" t="str">
        <f>$D$9</f>
        <v>Basel-Stadt</v>
      </c>
      <c r="K95" s="139">
        <f>$D$7</f>
        <v>0</v>
      </c>
      <c r="L95" s="139">
        <f t="shared" si="5"/>
        <v>0</v>
      </c>
    </row>
    <row r="96" spans="1:15">
      <c r="A96" s="2"/>
      <c r="B96" s="68"/>
      <c r="C96" s="67"/>
      <c r="D96" s="2"/>
      <c r="E96" s="71"/>
      <c r="F96" s="35"/>
      <c r="G96" s="35"/>
      <c r="H96" s="35"/>
      <c r="I96" s="35"/>
      <c r="J96" s="41" t="str">
        <f t="shared" si="3"/>
        <v>Basel-Stadt</v>
      </c>
      <c r="K96" s="139">
        <f t="shared" si="4"/>
        <v>0</v>
      </c>
      <c r="L96" s="139">
        <f t="shared" si="5"/>
        <v>0</v>
      </c>
    </row>
    <row r="97" spans="1:12">
      <c r="A97" s="2"/>
      <c r="B97" s="68"/>
      <c r="C97" s="67"/>
      <c r="D97" s="2"/>
      <c r="E97" s="71"/>
      <c r="F97" s="35"/>
      <c r="G97" s="35"/>
      <c r="H97" s="35"/>
      <c r="I97" s="35"/>
      <c r="J97" s="41" t="str">
        <f t="shared" si="3"/>
        <v>Basel-Stadt</v>
      </c>
      <c r="K97" s="139">
        <f t="shared" si="4"/>
        <v>0</v>
      </c>
      <c r="L97" s="139">
        <f t="shared" si="5"/>
        <v>0</v>
      </c>
    </row>
    <row r="98" spans="1:12">
      <c r="A98" s="2"/>
      <c r="B98" s="68"/>
      <c r="C98" s="67"/>
      <c r="D98" s="2"/>
      <c r="E98" s="71"/>
      <c r="F98" s="35"/>
      <c r="G98" s="35"/>
      <c r="H98" s="35"/>
      <c r="I98" s="35"/>
      <c r="J98" s="41" t="str">
        <f t="shared" si="3"/>
        <v>Basel-Stadt</v>
      </c>
      <c r="K98" s="139">
        <f t="shared" si="4"/>
        <v>0</v>
      </c>
      <c r="L98" s="139">
        <f t="shared" si="5"/>
        <v>0</v>
      </c>
    </row>
    <row r="99" spans="1:12">
      <c r="A99" s="2"/>
      <c r="B99" s="68"/>
      <c r="C99" s="67"/>
      <c r="D99" s="2"/>
      <c r="E99" s="71"/>
      <c r="F99" s="35"/>
      <c r="G99" s="35"/>
      <c r="H99" s="35"/>
      <c r="I99" s="35"/>
      <c r="J99" s="41" t="str">
        <f t="shared" si="3"/>
        <v>Basel-Stadt</v>
      </c>
      <c r="K99" s="139">
        <f t="shared" si="4"/>
        <v>0</v>
      </c>
      <c r="L99" s="139">
        <f t="shared" si="5"/>
        <v>0</v>
      </c>
    </row>
    <row r="100" spans="1:12">
      <c r="A100" s="2"/>
      <c r="B100" s="68"/>
      <c r="C100" s="67"/>
      <c r="D100" s="2"/>
      <c r="E100" s="71"/>
      <c r="F100" s="35"/>
      <c r="G100" s="35"/>
      <c r="H100" s="35"/>
      <c r="I100" s="35"/>
      <c r="J100" s="41" t="str">
        <f t="shared" si="3"/>
        <v>Basel-Stadt</v>
      </c>
      <c r="K100" s="139">
        <f t="shared" si="4"/>
        <v>0</v>
      </c>
      <c r="L100" s="139">
        <f t="shared" si="5"/>
        <v>0</v>
      </c>
    </row>
    <row r="101" spans="1:12">
      <c r="A101" s="2"/>
      <c r="B101" s="68"/>
      <c r="C101" s="67"/>
      <c r="D101" s="2"/>
      <c r="E101" s="71"/>
      <c r="F101" s="35"/>
      <c r="G101" s="35"/>
      <c r="H101" s="35"/>
      <c r="I101" s="35"/>
      <c r="J101" s="41" t="str">
        <f t="shared" si="3"/>
        <v>Basel-Stadt</v>
      </c>
      <c r="K101" s="139">
        <f t="shared" si="4"/>
        <v>0</v>
      </c>
      <c r="L101" s="139">
        <f t="shared" si="5"/>
        <v>0</v>
      </c>
    </row>
    <row r="102" spans="1:12">
      <c r="A102" s="2"/>
      <c r="B102" s="68"/>
      <c r="C102" s="67"/>
      <c r="D102" s="2"/>
      <c r="E102" s="71"/>
      <c r="F102" s="35"/>
      <c r="G102" s="35"/>
      <c r="H102" s="35"/>
      <c r="I102" s="35"/>
      <c r="J102" s="41" t="str">
        <f t="shared" si="3"/>
        <v>Basel-Stadt</v>
      </c>
      <c r="K102" s="139">
        <f t="shared" si="4"/>
        <v>0</v>
      </c>
      <c r="L102" s="139">
        <f t="shared" si="5"/>
        <v>0</v>
      </c>
    </row>
    <row r="103" spans="1:12">
      <c r="A103" s="2"/>
      <c r="B103" s="68"/>
      <c r="C103" s="67"/>
      <c r="D103" s="2"/>
      <c r="E103" s="71"/>
      <c r="F103" s="35"/>
      <c r="G103" s="35"/>
      <c r="H103" s="35"/>
      <c r="I103" s="35"/>
      <c r="J103" s="41" t="str">
        <f t="shared" si="3"/>
        <v>Basel-Stadt</v>
      </c>
      <c r="K103" s="139">
        <f t="shared" si="4"/>
        <v>0</v>
      </c>
      <c r="L103" s="139">
        <f t="shared" si="5"/>
        <v>0</v>
      </c>
    </row>
    <row r="104" spans="1:12">
      <c r="A104" s="2"/>
      <c r="B104" s="68"/>
      <c r="C104" s="67"/>
      <c r="D104" s="2"/>
      <c r="E104" s="71"/>
      <c r="F104" s="35"/>
      <c r="G104" s="35"/>
      <c r="H104" s="35"/>
      <c r="I104" s="35"/>
      <c r="J104" s="41" t="str">
        <f t="shared" si="3"/>
        <v>Basel-Stadt</v>
      </c>
      <c r="K104" s="139">
        <f t="shared" si="4"/>
        <v>0</v>
      </c>
      <c r="L104" s="139">
        <f t="shared" si="5"/>
        <v>0</v>
      </c>
    </row>
    <row r="105" spans="1:12">
      <c r="A105" s="2"/>
      <c r="B105" s="68"/>
      <c r="C105" s="67"/>
      <c r="D105" s="2"/>
      <c r="E105" s="71"/>
      <c r="F105" s="35"/>
      <c r="G105" s="35"/>
      <c r="H105" s="35"/>
      <c r="I105" s="35"/>
      <c r="J105" s="41" t="str">
        <f t="shared" si="3"/>
        <v>Basel-Stadt</v>
      </c>
      <c r="K105" s="139">
        <f t="shared" si="4"/>
        <v>0</v>
      </c>
      <c r="L105" s="139">
        <f t="shared" si="5"/>
        <v>0</v>
      </c>
    </row>
    <row r="106" spans="1:12">
      <c r="A106" s="2"/>
      <c r="B106" s="68"/>
      <c r="C106" s="67"/>
      <c r="D106" s="2"/>
      <c r="E106" s="71"/>
      <c r="F106" s="35"/>
      <c r="G106" s="35"/>
      <c r="H106" s="35"/>
      <c r="I106" s="35"/>
      <c r="J106" s="41" t="str">
        <f t="shared" si="3"/>
        <v>Basel-Stadt</v>
      </c>
      <c r="K106" s="139">
        <f t="shared" si="4"/>
        <v>0</v>
      </c>
      <c r="L106" s="139">
        <f t="shared" si="5"/>
        <v>0</v>
      </c>
    </row>
    <row r="107" spans="1:12">
      <c r="A107" s="2"/>
      <c r="B107" s="68"/>
      <c r="C107" s="67"/>
      <c r="D107" s="2"/>
      <c r="E107" s="71"/>
      <c r="F107" s="35"/>
      <c r="G107" s="35"/>
      <c r="H107" s="35"/>
      <c r="I107" s="35"/>
      <c r="J107" s="41" t="str">
        <f t="shared" si="3"/>
        <v>Basel-Stadt</v>
      </c>
      <c r="K107" s="139">
        <f t="shared" si="4"/>
        <v>0</v>
      </c>
      <c r="L107" s="139">
        <f t="shared" si="5"/>
        <v>0</v>
      </c>
    </row>
    <row r="108" spans="1:12">
      <c r="A108" s="2"/>
      <c r="B108" s="68"/>
      <c r="C108" s="67"/>
      <c r="D108" s="2"/>
      <c r="E108" s="71"/>
      <c r="F108" s="35"/>
      <c r="G108" s="35"/>
      <c r="H108" s="35"/>
      <c r="I108" s="35"/>
      <c r="J108" s="41" t="str">
        <f t="shared" si="3"/>
        <v>Basel-Stadt</v>
      </c>
      <c r="K108" s="139">
        <f t="shared" si="4"/>
        <v>0</v>
      </c>
      <c r="L108" s="139">
        <f t="shared" si="5"/>
        <v>0</v>
      </c>
    </row>
    <row r="109" spans="1:12">
      <c r="A109" s="2"/>
      <c r="B109" s="68"/>
      <c r="C109" s="67"/>
      <c r="D109" s="2"/>
      <c r="E109" s="71"/>
      <c r="F109" s="35"/>
      <c r="G109" s="35"/>
      <c r="H109" s="35"/>
      <c r="I109" s="35"/>
      <c r="J109" s="41" t="str">
        <f t="shared" si="3"/>
        <v>Basel-Stadt</v>
      </c>
      <c r="K109" s="139">
        <f t="shared" si="4"/>
        <v>0</v>
      </c>
      <c r="L109" s="139">
        <f t="shared" si="5"/>
        <v>0</v>
      </c>
    </row>
    <row r="110" spans="1:12">
      <c r="A110" s="2"/>
      <c r="B110" s="68"/>
      <c r="C110" s="67"/>
      <c r="D110" s="2"/>
      <c r="E110" s="71"/>
      <c r="F110" s="35"/>
      <c r="G110" s="35"/>
      <c r="H110" s="35"/>
      <c r="I110" s="35"/>
      <c r="J110" s="41" t="str">
        <f t="shared" si="3"/>
        <v>Basel-Stadt</v>
      </c>
      <c r="K110" s="139">
        <f t="shared" si="4"/>
        <v>0</v>
      </c>
      <c r="L110" s="139">
        <f t="shared" si="5"/>
        <v>0</v>
      </c>
    </row>
    <row r="111" spans="1:12">
      <c r="A111" s="2"/>
      <c r="B111" s="68"/>
      <c r="C111" s="67"/>
      <c r="D111" s="2"/>
      <c r="E111" s="71"/>
      <c r="F111" s="35"/>
      <c r="G111" s="35"/>
      <c r="H111" s="35"/>
      <c r="I111" s="35"/>
      <c r="J111" s="41" t="str">
        <f t="shared" si="3"/>
        <v>Basel-Stadt</v>
      </c>
      <c r="K111" s="139">
        <f t="shared" si="4"/>
        <v>0</v>
      </c>
      <c r="L111" s="139">
        <f t="shared" si="5"/>
        <v>0</v>
      </c>
    </row>
    <row r="112" spans="1:12">
      <c r="A112" s="2"/>
      <c r="B112" s="68"/>
      <c r="C112" s="67"/>
      <c r="D112" s="2"/>
      <c r="E112" s="71"/>
      <c r="F112" s="35"/>
      <c r="G112" s="35"/>
      <c r="H112" s="35"/>
      <c r="I112" s="35"/>
      <c r="J112" s="41" t="str">
        <f t="shared" si="3"/>
        <v>Basel-Stadt</v>
      </c>
      <c r="K112" s="139">
        <f t="shared" si="4"/>
        <v>0</v>
      </c>
      <c r="L112" s="139">
        <f t="shared" si="5"/>
        <v>0</v>
      </c>
    </row>
    <row r="113" spans="1:12">
      <c r="A113" s="2"/>
      <c r="B113" s="68"/>
      <c r="C113" s="67"/>
      <c r="D113" s="2"/>
      <c r="E113" s="71"/>
      <c r="F113" s="35"/>
      <c r="G113" s="35"/>
      <c r="H113" s="35"/>
      <c r="I113" s="35"/>
      <c r="J113" s="41" t="str">
        <f t="shared" si="3"/>
        <v>Basel-Stadt</v>
      </c>
      <c r="K113" s="139">
        <f t="shared" si="4"/>
        <v>0</v>
      </c>
      <c r="L113" s="139">
        <f t="shared" si="5"/>
        <v>0</v>
      </c>
    </row>
    <row r="114" spans="1:12">
      <c r="A114" s="2"/>
      <c r="B114" s="68"/>
      <c r="C114" s="67"/>
      <c r="D114" s="2"/>
      <c r="E114" s="71"/>
      <c r="F114" s="35"/>
      <c r="G114" s="35"/>
      <c r="H114" s="35"/>
      <c r="I114" s="35"/>
      <c r="J114" s="41" t="str">
        <f t="shared" si="3"/>
        <v>Basel-Stadt</v>
      </c>
      <c r="K114" s="139">
        <f t="shared" si="4"/>
        <v>0</v>
      </c>
      <c r="L114" s="139">
        <f t="shared" si="5"/>
        <v>0</v>
      </c>
    </row>
    <row r="115" spans="1:12">
      <c r="A115" s="2"/>
      <c r="B115" s="68"/>
      <c r="C115" s="67"/>
      <c r="D115" s="2"/>
      <c r="E115" s="71"/>
      <c r="F115" s="35"/>
      <c r="G115" s="35"/>
      <c r="H115" s="35"/>
      <c r="I115" s="35"/>
      <c r="J115" s="41" t="str">
        <f t="shared" si="3"/>
        <v>Basel-Stadt</v>
      </c>
      <c r="K115" s="139">
        <f t="shared" si="4"/>
        <v>0</v>
      </c>
      <c r="L115" s="139">
        <f t="shared" si="5"/>
        <v>0</v>
      </c>
    </row>
    <row r="116" spans="1:12">
      <c r="A116" s="2"/>
      <c r="B116" s="69"/>
      <c r="C116" s="67"/>
      <c r="D116" s="2"/>
      <c r="E116" s="71"/>
      <c r="F116" s="35"/>
      <c r="G116" s="35"/>
      <c r="H116" s="35"/>
      <c r="I116" s="35"/>
      <c r="J116" s="41" t="str">
        <f t="shared" si="3"/>
        <v>Basel-Stadt</v>
      </c>
      <c r="K116" s="139">
        <f t="shared" si="4"/>
        <v>0</v>
      </c>
      <c r="L116" s="139">
        <f t="shared" si="5"/>
        <v>0</v>
      </c>
    </row>
    <row r="117" spans="1:12">
      <c r="A117" s="2"/>
      <c r="B117" s="69"/>
      <c r="C117" s="67"/>
      <c r="D117" s="2"/>
      <c r="E117" s="71"/>
      <c r="F117" s="35"/>
      <c r="G117" s="35"/>
      <c r="H117" s="35"/>
      <c r="I117" s="35"/>
      <c r="J117" s="41" t="str">
        <f t="shared" si="3"/>
        <v>Basel-Stadt</v>
      </c>
      <c r="K117" s="139">
        <f t="shared" si="4"/>
        <v>0</v>
      </c>
      <c r="L117" s="139">
        <f>$D$5</f>
        <v>0</v>
      </c>
    </row>
    <row r="118" spans="1:12">
      <c r="A118" s="2"/>
      <c r="B118" s="69"/>
      <c r="C118" s="67"/>
      <c r="D118" s="2"/>
      <c r="E118" s="71"/>
      <c r="F118" s="35"/>
      <c r="G118" s="35"/>
      <c r="H118" s="35"/>
      <c r="I118" s="35"/>
      <c r="J118" s="41" t="str">
        <f t="shared" si="3"/>
        <v>Basel-Stadt</v>
      </c>
      <c r="K118" s="139">
        <f t="shared" si="4"/>
        <v>0</v>
      </c>
      <c r="L118" s="139">
        <f t="shared" si="5"/>
        <v>0</v>
      </c>
    </row>
    <row r="119" spans="1:12">
      <c r="A119" s="2"/>
      <c r="B119" s="69"/>
      <c r="C119" s="67"/>
      <c r="D119" s="2"/>
      <c r="E119" s="71"/>
      <c r="F119" s="35"/>
      <c r="G119" s="35"/>
      <c r="H119" s="35"/>
      <c r="I119" s="35"/>
      <c r="J119" s="41" t="str">
        <f t="shared" si="3"/>
        <v>Basel-Stadt</v>
      </c>
      <c r="K119" s="139">
        <f t="shared" si="4"/>
        <v>0</v>
      </c>
      <c r="L119" s="139">
        <f t="shared" si="5"/>
        <v>0</v>
      </c>
    </row>
    <row r="120" spans="1:12">
      <c r="A120" s="2"/>
      <c r="B120" s="69"/>
      <c r="C120" s="67"/>
      <c r="D120" s="2"/>
      <c r="E120" s="71"/>
      <c r="F120" s="35"/>
      <c r="G120" s="35"/>
      <c r="H120" s="35"/>
      <c r="I120" s="35"/>
      <c r="J120" s="41" t="str">
        <f t="shared" ref="J120:J155" si="6">$D$9</f>
        <v>Basel-Stadt</v>
      </c>
      <c r="K120" s="139">
        <f t="shared" ref="K120:K155" si="7">$D$7</f>
        <v>0</v>
      </c>
      <c r="L120" s="139">
        <f t="shared" si="5"/>
        <v>0</v>
      </c>
    </row>
    <row r="121" spans="1:12">
      <c r="A121" s="2"/>
      <c r="B121" s="69"/>
      <c r="C121" s="67"/>
      <c r="D121" s="2"/>
      <c r="E121" s="71"/>
      <c r="F121" s="35"/>
      <c r="G121" s="35"/>
      <c r="H121" s="35"/>
      <c r="I121" s="35"/>
      <c r="J121" s="41" t="str">
        <f t="shared" si="6"/>
        <v>Basel-Stadt</v>
      </c>
      <c r="K121" s="139">
        <f t="shared" si="7"/>
        <v>0</v>
      </c>
      <c r="L121" s="139">
        <f t="shared" ref="L121:L155" si="8">$D$5</f>
        <v>0</v>
      </c>
    </row>
    <row r="122" spans="1:12">
      <c r="A122" s="2"/>
      <c r="B122" s="69"/>
      <c r="C122" s="67"/>
      <c r="D122" s="2"/>
      <c r="E122" s="71"/>
      <c r="F122" s="35"/>
      <c r="G122" s="35"/>
      <c r="H122" s="35"/>
      <c r="I122" s="35"/>
      <c r="J122" s="41" t="str">
        <f t="shared" si="6"/>
        <v>Basel-Stadt</v>
      </c>
      <c r="K122" s="139">
        <f t="shared" si="7"/>
        <v>0</v>
      </c>
      <c r="L122" s="139">
        <f t="shared" si="8"/>
        <v>0</v>
      </c>
    </row>
    <row r="123" spans="1:12">
      <c r="A123" s="2"/>
      <c r="B123" s="69"/>
      <c r="C123" s="67"/>
      <c r="D123" s="2"/>
      <c r="E123" s="71"/>
      <c r="F123" s="35"/>
      <c r="G123" s="35"/>
      <c r="H123" s="35"/>
      <c r="I123" s="35"/>
      <c r="J123" s="41" t="str">
        <f t="shared" si="6"/>
        <v>Basel-Stadt</v>
      </c>
      <c r="K123" s="139">
        <f t="shared" si="7"/>
        <v>0</v>
      </c>
      <c r="L123" s="139">
        <f t="shared" si="8"/>
        <v>0</v>
      </c>
    </row>
    <row r="124" spans="1:12">
      <c r="A124" s="2"/>
      <c r="B124" s="69"/>
      <c r="C124" s="67"/>
      <c r="D124" s="2"/>
      <c r="E124" s="71"/>
      <c r="F124" s="35"/>
      <c r="G124" s="35"/>
      <c r="H124" s="35"/>
      <c r="I124" s="35"/>
      <c r="J124" s="41" t="str">
        <f t="shared" si="6"/>
        <v>Basel-Stadt</v>
      </c>
      <c r="K124" s="139">
        <f t="shared" si="7"/>
        <v>0</v>
      </c>
      <c r="L124" s="139">
        <f t="shared" si="8"/>
        <v>0</v>
      </c>
    </row>
    <row r="125" spans="1:12">
      <c r="A125" s="2"/>
      <c r="B125" s="69"/>
      <c r="C125" s="67"/>
      <c r="D125" s="2"/>
      <c r="E125" s="71"/>
      <c r="F125" s="35"/>
      <c r="G125" s="35"/>
      <c r="H125" s="35"/>
      <c r="I125" s="35"/>
      <c r="J125" s="41" t="str">
        <f t="shared" si="6"/>
        <v>Basel-Stadt</v>
      </c>
      <c r="K125" s="139">
        <f t="shared" si="7"/>
        <v>0</v>
      </c>
      <c r="L125" s="139">
        <f t="shared" si="8"/>
        <v>0</v>
      </c>
    </row>
    <row r="126" spans="1:12">
      <c r="A126" s="2"/>
      <c r="B126" s="69"/>
      <c r="C126" s="67"/>
      <c r="D126" s="2"/>
      <c r="E126" s="71"/>
      <c r="F126" s="35"/>
      <c r="G126" s="35"/>
      <c r="H126" s="35"/>
      <c r="I126" s="35"/>
      <c r="J126" s="41" t="str">
        <f t="shared" si="6"/>
        <v>Basel-Stadt</v>
      </c>
      <c r="K126" s="139">
        <f t="shared" si="7"/>
        <v>0</v>
      </c>
      <c r="L126" s="139">
        <f t="shared" si="8"/>
        <v>0</v>
      </c>
    </row>
    <row r="127" spans="1:12">
      <c r="A127" s="2"/>
      <c r="B127" s="69"/>
      <c r="C127" s="67"/>
      <c r="D127" s="2"/>
      <c r="E127" s="71"/>
      <c r="F127" s="35"/>
      <c r="G127" s="35"/>
      <c r="H127" s="35"/>
      <c r="I127" s="35"/>
      <c r="J127" s="41" t="str">
        <f t="shared" si="6"/>
        <v>Basel-Stadt</v>
      </c>
      <c r="K127" s="139">
        <f t="shared" si="7"/>
        <v>0</v>
      </c>
      <c r="L127" s="139">
        <f t="shared" si="8"/>
        <v>0</v>
      </c>
    </row>
    <row r="128" spans="1:12">
      <c r="A128" s="2"/>
      <c r="B128" s="69"/>
      <c r="C128" s="67"/>
      <c r="D128" s="2"/>
      <c r="E128" s="71"/>
      <c r="F128" s="35"/>
      <c r="G128" s="35"/>
      <c r="H128" s="35"/>
      <c r="I128" s="35"/>
      <c r="J128" s="41" t="str">
        <f t="shared" si="6"/>
        <v>Basel-Stadt</v>
      </c>
      <c r="K128" s="139">
        <f t="shared" si="7"/>
        <v>0</v>
      </c>
      <c r="L128" s="139">
        <f t="shared" si="8"/>
        <v>0</v>
      </c>
    </row>
    <row r="129" spans="1:12">
      <c r="A129" s="2"/>
      <c r="B129" s="69"/>
      <c r="C129" s="67"/>
      <c r="D129" s="2"/>
      <c r="E129" s="71"/>
      <c r="F129" s="35"/>
      <c r="G129" s="35"/>
      <c r="H129" s="35"/>
      <c r="I129" s="35"/>
      <c r="J129" s="41" t="str">
        <f t="shared" si="6"/>
        <v>Basel-Stadt</v>
      </c>
      <c r="K129" s="139">
        <f t="shared" si="7"/>
        <v>0</v>
      </c>
      <c r="L129" s="139">
        <f t="shared" si="8"/>
        <v>0</v>
      </c>
    </row>
    <row r="130" spans="1:12">
      <c r="A130" s="2"/>
      <c r="B130" s="69"/>
      <c r="C130" s="67"/>
      <c r="D130" s="2"/>
      <c r="E130" s="71"/>
      <c r="F130" s="35"/>
      <c r="G130" s="35"/>
      <c r="H130" s="35"/>
      <c r="I130" s="35"/>
      <c r="J130" s="41" t="str">
        <f t="shared" si="6"/>
        <v>Basel-Stadt</v>
      </c>
      <c r="K130" s="139">
        <f t="shared" si="7"/>
        <v>0</v>
      </c>
      <c r="L130" s="139">
        <f t="shared" si="8"/>
        <v>0</v>
      </c>
    </row>
    <row r="131" spans="1:12">
      <c r="A131" s="2"/>
      <c r="B131" s="69"/>
      <c r="C131" s="67"/>
      <c r="D131" s="2"/>
      <c r="E131" s="71"/>
      <c r="F131" s="35"/>
      <c r="G131" s="35"/>
      <c r="H131" s="35"/>
      <c r="I131" s="35"/>
      <c r="J131" s="41" t="str">
        <f t="shared" si="6"/>
        <v>Basel-Stadt</v>
      </c>
      <c r="K131" s="139">
        <f t="shared" si="7"/>
        <v>0</v>
      </c>
      <c r="L131" s="139">
        <f t="shared" si="8"/>
        <v>0</v>
      </c>
    </row>
    <row r="132" spans="1:12">
      <c r="A132" s="2"/>
      <c r="B132" s="69"/>
      <c r="C132" s="67"/>
      <c r="D132" s="2"/>
      <c r="E132" s="71"/>
      <c r="F132" s="35"/>
      <c r="G132" s="35"/>
      <c r="H132" s="35"/>
      <c r="I132" s="35"/>
      <c r="J132" s="41" t="str">
        <f t="shared" si="6"/>
        <v>Basel-Stadt</v>
      </c>
      <c r="K132" s="139">
        <f t="shared" si="7"/>
        <v>0</v>
      </c>
      <c r="L132" s="139">
        <f t="shared" si="8"/>
        <v>0</v>
      </c>
    </row>
    <row r="133" spans="1:12">
      <c r="A133" s="2"/>
      <c r="B133" s="69"/>
      <c r="C133" s="67"/>
      <c r="D133" s="2"/>
      <c r="E133" s="71"/>
      <c r="F133" s="35"/>
      <c r="G133" s="35"/>
      <c r="H133" s="35"/>
      <c r="I133" s="35"/>
      <c r="J133" s="41" t="str">
        <f t="shared" si="6"/>
        <v>Basel-Stadt</v>
      </c>
      <c r="K133" s="139">
        <f t="shared" si="7"/>
        <v>0</v>
      </c>
      <c r="L133" s="139">
        <f t="shared" si="8"/>
        <v>0</v>
      </c>
    </row>
    <row r="134" spans="1:12">
      <c r="A134" s="2"/>
      <c r="B134" s="69"/>
      <c r="C134" s="67"/>
      <c r="D134" s="2"/>
      <c r="E134" s="71"/>
      <c r="F134" s="35"/>
      <c r="G134" s="35"/>
      <c r="H134" s="35"/>
      <c r="I134" s="35"/>
      <c r="J134" s="41" t="str">
        <f t="shared" si="6"/>
        <v>Basel-Stadt</v>
      </c>
      <c r="K134" s="139">
        <f t="shared" si="7"/>
        <v>0</v>
      </c>
      <c r="L134" s="139">
        <f t="shared" si="8"/>
        <v>0</v>
      </c>
    </row>
    <row r="135" spans="1:12">
      <c r="A135" s="2"/>
      <c r="B135" s="69"/>
      <c r="C135" s="67"/>
      <c r="D135" s="2"/>
      <c r="E135" s="71"/>
      <c r="F135" s="35"/>
      <c r="G135" s="35"/>
      <c r="H135" s="35"/>
      <c r="I135" s="35"/>
      <c r="J135" s="41" t="str">
        <f t="shared" si="6"/>
        <v>Basel-Stadt</v>
      </c>
      <c r="K135" s="139">
        <f t="shared" si="7"/>
        <v>0</v>
      </c>
      <c r="L135" s="139">
        <f t="shared" si="8"/>
        <v>0</v>
      </c>
    </row>
    <row r="136" spans="1:12">
      <c r="A136" s="2"/>
      <c r="B136" s="69"/>
      <c r="C136" s="67"/>
      <c r="D136" s="2"/>
      <c r="E136" s="71"/>
      <c r="F136" s="35"/>
      <c r="G136" s="35"/>
      <c r="H136" s="35"/>
      <c r="I136" s="35"/>
      <c r="J136" s="41" t="str">
        <f t="shared" si="6"/>
        <v>Basel-Stadt</v>
      </c>
      <c r="K136" s="139">
        <f t="shared" si="7"/>
        <v>0</v>
      </c>
      <c r="L136" s="139">
        <f t="shared" si="8"/>
        <v>0</v>
      </c>
    </row>
    <row r="137" spans="1:12">
      <c r="A137" s="2"/>
      <c r="B137" s="69"/>
      <c r="C137" s="67"/>
      <c r="D137" s="2"/>
      <c r="E137" s="71"/>
      <c r="F137" s="35"/>
      <c r="G137" s="35"/>
      <c r="H137" s="35"/>
      <c r="I137" s="35"/>
      <c r="J137" s="41" t="str">
        <f t="shared" si="6"/>
        <v>Basel-Stadt</v>
      </c>
      <c r="K137" s="139">
        <f t="shared" si="7"/>
        <v>0</v>
      </c>
      <c r="L137" s="139">
        <f t="shared" si="8"/>
        <v>0</v>
      </c>
    </row>
    <row r="138" spans="1:12">
      <c r="A138" s="2"/>
      <c r="B138" s="69"/>
      <c r="C138" s="67"/>
      <c r="D138" s="2"/>
      <c r="E138" s="71"/>
      <c r="F138" s="35"/>
      <c r="G138" s="35"/>
      <c r="H138" s="35"/>
      <c r="I138" s="35"/>
      <c r="J138" s="41" t="str">
        <f t="shared" si="6"/>
        <v>Basel-Stadt</v>
      </c>
      <c r="K138" s="139">
        <f t="shared" si="7"/>
        <v>0</v>
      </c>
      <c r="L138" s="139">
        <f t="shared" si="8"/>
        <v>0</v>
      </c>
    </row>
    <row r="139" spans="1:12">
      <c r="A139" s="2"/>
      <c r="B139" s="69"/>
      <c r="C139" s="67"/>
      <c r="D139" s="2"/>
      <c r="E139" s="71"/>
      <c r="F139" s="35"/>
      <c r="G139" s="35"/>
      <c r="H139" s="35"/>
      <c r="I139" s="35"/>
      <c r="J139" s="41" t="str">
        <f t="shared" si="6"/>
        <v>Basel-Stadt</v>
      </c>
      <c r="K139" s="139">
        <f t="shared" si="7"/>
        <v>0</v>
      </c>
      <c r="L139" s="139">
        <f t="shared" si="8"/>
        <v>0</v>
      </c>
    </row>
    <row r="140" spans="1:12">
      <c r="A140" s="2"/>
      <c r="B140" s="69"/>
      <c r="C140" s="67"/>
      <c r="D140" s="2"/>
      <c r="E140" s="71"/>
      <c r="F140" s="35"/>
      <c r="G140" s="35"/>
      <c r="H140" s="35"/>
      <c r="I140" s="35"/>
      <c r="J140" s="41" t="str">
        <f t="shared" si="6"/>
        <v>Basel-Stadt</v>
      </c>
      <c r="K140" s="139">
        <f t="shared" si="7"/>
        <v>0</v>
      </c>
      <c r="L140" s="139">
        <f t="shared" si="8"/>
        <v>0</v>
      </c>
    </row>
    <row r="141" spans="1:12">
      <c r="A141" s="2"/>
      <c r="B141" s="69"/>
      <c r="C141" s="67"/>
      <c r="D141" s="2"/>
      <c r="E141" s="71"/>
      <c r="F141" s="35"/>
      <c r="G141" s="35"/>
      <c r="H141" s="35"/>
      <c r="I141" s="35"/>
      <c r="J141" s="41" t="str">
        <f t="shared" si="6"/>
        <v>Basel-Stadt</v>
      </c>
      <c r="K141" s="139">
        <f t="shared" si="7"/>
        <v>0</v>
      </c>
      <c r="L141" s="139">
        <f t="shared" si="8"/>
        <v>0</v>
      </c>
    </row>
    <row r="142" spans="1:12">
      <c r="A142" s="2"/>
      <c r="B142" s="69"/>
      <c r="C142" s="67"/>
      <c r="D142" s="2"/>
      <c r="E142" s="71"/>
      <c r="F142" s="35"/>
      <c r="G142" s="35"/>
      <c r="H142" s="35"/>
      <c r="I142" s="35"/>
      <c r="J142" s="41" t="str">
        <f t="shared" si="6"/>
        <v>Basel-Stadt</v>
      </c>
      <c r="K142" s="139">
        <f t="shared" si="7"/>
        <v>0</v>
      </c>
      <c r="L142" s="139">
        <f t="shared" si="8"/>
        <v>0</v>
      </c>
    </row>
    <row r="143" spans="1:12">
      <c r="A143" s="2"/>
      <c r="B143" s="69"/>
      <c r="C143" s="67"/>
      <c r="D143" s="2"/>
      <c r="E143" s="71"/>
      <c r="F143" s="35"/>
      <c r="G143" s="35"/>
      <c r="H143" s="35"/>
      <c r="I143" s="35"/>
      <c r="J143" s="41" t="str">
        <f t="shared" si="6"/>
        <v>Basel-Stadt</v>
      </c>
      <c r="K143" s="139">
        <f t="shared" si="7"/>
        <v>0</v>
      </c>
      <c r="L143" s="139">
        <f t="shared" si="8"/>
        <v>0</v>
      </c>
    </row>
    <row r="144" spans="1:12">
      <c r="A144" s="2"/>
      <c r="B144" s="69"/>
      <c r="C144" s="67"/>
      <c r="D144" s="2"/>
      <c r="E144" s="71"/>
      <c r="F144" s="35"/>
      <c r="G144" s="35"/>
      <c r="H144" s="35"/>
      <c r="I144" s="35"/>
      <c r="J144" s="41" t="str">
        <f t="shared" si="6"/>
        <v>Basel-Stadt</v>
      </c>
      <c r="K144" s="139">
        <f t="shared" si="7"/>
        <v>0</v>
      </c>
      <c r="L144" s="139">
        <f t="shared" si="8"/>
        <v>0</v>
      </c>
    </row>
    <row r="145" spans="1:12">
      <c r="A145" s="2"/>
      <c r="B145" s="69"/>
      <c r="C145" s="67"/>
      <c r="D145" s="2"/>
      <c r="E145" s="71"/>
      <c r="F145" s="35"/>
      <c r="G145" s="35"/>
      <c r="H145" s="35"/>
      <c r="I145" s="35"/>
      <c r="J145" s="41" t="str">
        <f t="shared" si="6"/>
        <v>Basel-Stadt</v>
      </c>
      <c r="K145" s="139">
        <f t="shared" si="7"/>
        <v>0</v>
      </c>
      <c r="L145" s="139">
        <f t="shared" si="8"/>
        <v>0</v>
      </c>
    </row>
    <row r="146" spans="1:12">
      <c r="A146" s="2"/>
      <c r="B146" s="69"/>
      <c r="C146" s="67"/>
      <c r="D146" s="2"/>
      <c r="E146" s="71"/>
      <c r="F146" s="35"/>
      <c r="G146" s="35"/>
      <c r="H146" s="35"/>
      <c r="I146" s="35"/>
      <c r="J146" s="41" t="str">
        <f t="shared" si="6"/>
        <v>Basel-Stadt</v>
      </c>
      <c r="K146" s="139">
        <f t="shared" si="7"/>
        <v>0</v>
      </c>
      <c r="L146" s="139">
        <f t="shared" si="8"/>
        <v>0</v>
      </c>
    </row>
    <row r="147" spans="1:12">
      <c r="A147" s="2"/>
      <c r="B147" s="69"/>
      <c r="C147" s="67"/>
      <c r="D147" s="2"/>
      <c r="E147" s="71"/>
      <c r="F147" s="35"/>
      <c r="G147" s="35"/>
      <c r="H147" s="35"/>
      <c r="I147" s="35"/>
      <c r="J147" s="41" t="str">
        <f t="shared" si="6"/>
        <v>Basel-Stadt</v>
      </c>
      <c r="K147" s="139">
        <f t="shared" si="7"/>
        <v>0</v>
      </c>
      <c r="L147" s="139">
        <f t="shared" si="8"/>
        <v>0</v>
      </c>
    </row>
    <row r="148" spans="1:12">
      <c r="A148" s="2"/>
      <c r="B148" s="69"/>
      <c r="C148" s="67"/>
      <c r="D148" s="2"/>
      <c r="E148" s="71"/>
      <c r="F148" s="35"/>
      <c r="G148" s="35"/>
      <c r="H148" s="35"/>
      <c r="I148" s="35"/>
      <c r="J148" s="41" t="str">
        <f t="shared" si="6"/>
        <v>Basel-Stadt</v>
      </c>
      <c r="K148" s="139">
        <f t="shared" si="7"/>
        <v>0</v>
      </c>
      <c r="L148" s="139">
        <f t="shared" si="8"/>
        <v>0</v>
      </c>
    </row>
    <row r="149" spans="1:12">
      <c r="A149" s="2"/>
      <c r="B149" s="69"/>
      <c r="C149" s="67"/>
      <c r="D149" s="2"/>
      <c r="E149" s="71"/>
      <c r="F149" s="35"/>
      <c r="G149" s="35"/>
      <c r="H149" s="35"/>
      <c r="I149" s="35"/>
      <c r="J149" s="41" t="str">
        <f t="shared" si="6"/>
        <v>Basel-Stadt</v>
      </c>
      <c r="K149" s="139">
        <f t="shared" si="7"/>
        <v>0</v>
      </c>
      <c r="L149" s="139">
        <f t="shared" si="8"/>
        <v>0</v>
      </c>
    </row>
    <row r="150" spans="1:12">
      <c r="A150" s="2"/>
      <c r="B150" s="69"/>
      <c r="C150" s="67"/>
      <c r="D150" s="2"/>
      <c r="E150" s="71"/>
      <c r="F150" s="35"/>
      <c r="G150" s="35"/>
      <c r="H150" s="35"/>
      <c r="I150" s="35"/>
      <c r="J150" s="41" t="str">
        <f t="shared" si="6"/>
        <v>Basel-Stadt</v>
      </c>
      <c r="K150" s="139">
        <f t="shared" si="7"/>
        <v>0</v>
      </c>
      <c r="L150" s="139">
        <f t="shared" si="8"/>
        <v>0</v>
      </c>
    </row>
    <row r="151" spans="1:12">
      <c r="A151" s="2"/>
      <c r="B151" s="69"/>
      <c r="C151" s="67"/>
      <c r="D151" s="2"/>
      <c r="E151" s="71"/>
      <c r="F151" s="35"/>
      <c r="G151" s="35"/>
      <c r="H151" s="35"/>
      <c r="I151" s="35"/>
      <c r="J151" s="41" t="str">
        <f t="shared" si="6"/>
        <v>Basel-Stadt</v>
      </c>
      <c r="K151" s="139">
        <f t="shared" si="7"/>
        <v>0</v>
      </c>
      <c r="L151" s="139">
        <f t="shared" si="8"/>
        <v>0</v>
      </c>
    </row>
    <row r="152" spans="1:12">
      <c r="A152" s="2"/>
      <c r="B152" s="69"/>
      <c r="C152" s="67"/>
      <c r="D152" s="2"/>
      <c r="E152" s="71"/>
      <c r="F152" s="35"/>
      <c r="G152" s="35"/>
      <c r="H152" s="35"/>
      <c r="I152" s="35"/>
      <c r="J152" s="41" t="str">
        <f t="shared" si="6"/>
        <v>Basel-Stadt</v>
      </c>
      <c r="K152" s="139">
        <f t="shared" si="7"/>
        <v>0</v>
      </c>
      <c r="L152" s="139">
        <f t="shared" si="8"/>
        <v>0</v>
      </c>
    </row>
    <row r="153" spans="1:12">
      <c r="A153" s="2"/>
      <c r="B153" s="69"/>
      <c r="C153" s="67"/>
      <c r="D153" s="2"/>
      <c r="E153" s="71"/>
      <c r="F153" s="35"/>
      <c r="G153" s="35"/>
      <c r="H153" s="35"/>
      <c r="I153" s="35"/>
      <c r="J153" s="41" t="str">
        <f t="shared" si="6"/>
        <v>Basel-Stadt</v>
      </c>
      <c r="K153" s="139">
        <f t="shared" si="7"/>
        <v>0</v>
      </c>
      <c r="L153" s="139">
        <f t="shared" si="8"/>
        <v>0</v>
      </c>
    </row>
    <row r="154" spans="1:12">
      <c r="A154" s="2"/>
      <c r="B154" s="69"/>
      <c r="C154" s="67"/>
      <c r="D154" s="2"/>
      <c r="E154" s="71"/>
      <c r="F154" s="35"/>
      <c r="G154" s="35"/>
      <c r="H154" s="35"/>
      <c r="I154" s="35"/>
      <c r="J154" s="41" t="str">
        <f t="shared" si="6"/>
        <v>Basel-Stadt</v>
      </c>
      <c r="K154" s="139">
        <f t="shared" si="7"/>
        <v>0</v>
      </c>
      <c r="L154" s="139">
        <f t="shared" si="8"/>
        <v>0</v>
      </c>
    </row>
    <row r="155" spans="1:12">
      <c r="A155" s="2"/>
      <c r="B155" s="69"/>
      <c r="C155" s="67"/>
      <c r="D155" s="2"/>
      <c r="E155" s="71"/>
      <c r="F155" s="35"/>
      <c r="G155" s="35"/>
      <c r="H155" s="35"/>
      <c r="I155" s="35"/>
      <c r="J155" s="41" t="str">
        <f t="shared" si="6"/>
        <v>Basel-Stadt</v>
      </c>
      <c r="K155" s="139">
        <f t="shared" si="7"/>
        <v>0</v>
      </c>
      <c r="L155" s="139">
        <f t="shared" si="8"/>
        <v>0</v>
      </c>
    </row>
  </sheetData>
  <sheetProtection selectLockedCells="1"/>
  <mergeCells count="42">
    <mergeCell ref="A51:I51"/>
    <mergeCell ref="A39:C39"/>
    <mergeCell ref="A43:C43"/>
    <mergeCell ref="D44:E49"/>
    <mergeCell ref="A30:C30"/>
    <mergeCell ref="A31:C31"/>
    <mergeCell ref="A36:C36"/>
    <mergeCell ref="A37:C37"/>
    <mergeCell ref="A38:C38"/>
    <mergeCell ref="A19:C19"/>
    <mergeCell ref="A20:C20"/>
    <mergeCell ref="A22:C22"/>
    <mergeCell ref="A23:C23"/>
    <mergeCell ref="A24:C24"/>
    <mergeCell ref="A3:C3"/>
    <mergeCell ref="A5:C5"/>
    <mergeCell ref="A7:C7"/>
    <mergeCell ref="A9:C9"/>
    <mergeCell ref="A18:C18"/>
    <mergeCell ref="D20:E20"/>
    <mergeCell ref="D23:E23"/>
    <mergeCell ref="D37:E37"/>
    <mergeCell ref="D38:E38"/>
    <mergeCell ref="A28:C28"/>
    <mergeCell ref="A34:C34"/>
    <mergeCell ref="A25:C25"/>
    <mergeCell ref="F53:G53"/>
    <mergeCell ref="H53:I53"/>
    <mergeCell ref="D3:E3"/>
    <mergeCell ref="D5:E5"/>
    <mergeCell ref="D7:E7"/>
    <mergeCell ref="D9:E9"/>
    <mergeCell ref="D11:E12"/>
    <mergeCell ref="D24:E24"/>
    <mergeCell ref="D14:E14"/>
    <mergeCell ref="D39:E39"/>
    <mergeCell ref="D25:E25"/>
    <mergeCell ref="D30:E30"/>
    <mergeCell ref="D31:E31"/>
    <mergeCell ref="D36:E36"/>
    <mergeCell ref="D15:E15"/>
    <mergeCell ref="D19:E19"/>
  </mergeCells>
  <conditionalFormatting sqref="D5">
    <cfRule type="containsText" dxfId="19" priority="26" operator="containsText" text="Bitte Name der Versuchstierhaltung eingeben">
      <formula>NOT(ISERROR(SEARCH("Bitte Name der Versuchstierhaltung eingeben",D5)))</formula>
    </cfRule>
  </conditionalFormatting>
  <conditionalFormatting sqref="D11 E10:H10 D9">
    <cfRule type="containsText" dxfId="18" priority="24" operator="containsText" text="Bitte Kanton wählen">
      <formula>NOT(ISERROR(SEARCH("Bitte Kanton wählen",D9)))</formula>
    </cfRule>
  </conditionalFormatting>
  <conditionalFormatting sqref="D19">
    <cfRule type="containsText" dxfId="17" priority="23" operator="containsText" text="Bitte Strasse Nr. eingeben">
      <formula>NOT(ISERROR(SEARCH("Bitte Strasse Nr. eingeben",D19)))</formula>
    </cfRule>
  </conditionalFormatting>
  <conditionalFormatting sqref="D20">
    <cfRule type="containsText" dxfId="16" priority="22" operator="containsText" text="Bitte PLZ Ort eingeben">
      <formula>NOT(ISERROR(SEARCH("Bitte PLZ Ort eingeben",D20)))</formula>
    </cfRule>
  </conditionalFormatting>
  <conditionalFormatting sqref="D23">
    <cfRule type="containsText" dxfId="15" priority="21" operator="containsText" text="Bitte Name, Vorname eingeben">
      <formula>NOT(ISERROR(SEARCH("Bitte Name, Vorname eingeben",D23)))</formula>
    </cfRule>
  </conditionalFormatting>
  <conditionalFormatting sqref="D24">
    <cfRule type="containsText" dxfId="14" priority="20" operator="containsText" text="Bitte e-mail eingeben">
      <formula>NOT(ISERROR(SEARCH("Bitte e-mail eingeben",D24)))</formula>
    </cfRule>
  </conditionalFormatting>
  <conditionalFormatting sqref="D25">
    <cfRule type="containsText" dxfId="13" priority="19" operator="containsText" text="Bitte Telefonnummer eingeben">
      <formula>NOT(ISERROR(SEARCH("Bitte Telefonnummer eingeben",D25)))</formula>
    </cfRule>
  </conditionalFormatting>
  <conditionalFormatting sqref="D31">
    <cfRule type="containsText" dxfId="12" priority="17" operator="containsText" text="Bitte Datum eingeben">
      <formula>NOT(ISERROR(SEARCH("Bitte Datum eingeben",D31)))</formula>
    </cfRule>
  </conditionalFormatting>
  <conditionalFormatting sqref="D39">
    <cfRule type="containsText" dxfId="11" priority="14" operator="containsText" text="Bitte Datum eingeben">
      <formula>NOT(ISERROR(SEARCH("Bitte Datum eingeben",D39)))</formula>
    </cfRule>
  </conditionalFormatting>
  <conditionalFormatting sqref="D38">
    <cfRule type="containsText" dxfId="10" priority="13" operator="containsText" text="Bitte Name eingeben">
      <formula>NOT(ISERROR(SEARCH("Bitte Name eingeben",D38)))</formula>
    </cfRule>
  </conditionalFormatting>
  <conditionalFormatting sqref="D30:E30">
    <cfRule type="cellIs" dxfId="9" priority="12" operator="equal">
      <formula>0</formula>
    </cfRule>
  </conditionalFormatting>
  <conditionalFormatting sqref="D55 G55 A55:B55">
    <cfRule type="cellIs" dxfId="8" priority="11" operator="equal">
      <formula>0</formula>
    </cfRule>
  </conditionalFormatting>
  <conditionalFormatting sqref="J56:K155">
    <cfRule type="cellIs" dxfId="7" priority="9" operator="equal">
      <formula>0</formula>
    </cfRule>
  </conditionalFormatting>
  <conditionalFormatting sqref="J55">
    <cfRule type="cellIs" dxfId="6" priority="7" operator="equal">
      <formula>0</formula>
    </cfRule>
  </conditionalFormatting>
  <conditionalFormatting sqref="K55">
    <cfRule type="cellIs" dxfId="5" priority="6" operator="equal">
      <formula>0</formula>
    </cfRule>
  </conditionalFormatting>
  <conditionalFormatting sqref="F55">
    <cfRule type="cellIs" dxfId="4" priority="5" operator="equal">
      <formula>0</formula>
    </cfRule>
  </conditionalFormatting>
  <conditionalFormatting sqref="H55">
    <cfRule type="cellIs" dxfId="3" priority="4" operator="equal">
      <formula>0</formula>
    </cfRule>
  </conditionalFormatting>
  <conditionalFormatting sqref="I55">
    <cfRule type="cellIs" dxfId="2" priority="3" operator="equal">
      <formula>0</formula>
    </cfRule>
  </conditionalFormatting>
  <conditionalFormatting sqref="L56:L155">
    <cfRule type="cellIs" dxfId="1" priority="2" operator="equal">
      <formula>0</formula>
    </cfRule>
  </conditionalFormatting>
  <conditionalFormatting sqref="L55">
    <cfRule type="cellIs" dxfId="0" priority="1" operator="equal">
      <formula>0</formula>
    </cfRule>
  </conditionalFormatting>
  <dataValidations xWindow="1315" yWindow="548" count="6">
    <dataValidation type="list" allowBlank="1" showInputMessage="1" showErrorMessage="1" sqref="E10:H10">
      <formula1>#REF!</formula1>
    </dataValidation>
    <dataValidation type="list" allowBlank="1" showInputMessage="1" showErrorMessage="1" error="Dies ist ein Dropdownfeld" prompt="Bitte Kanton wählen_x000a_" sqref="D9:E9">
      <formula1>Kanton</formula1>
    </dataValidation>
    <dataValidation type="list" allowBlank="1" showInputMessage="1" showErrorMessage="1" sqref="B56:B115">
      <formula1>INDIRECT(A56)</formula1>
    </dataValidation>
    <dataValidation type="list" allowBlank="1" showInputMessage="1" showErrorMessage="1" sqref="B116:B155">
      <formula1>INDIRECT($A116)</formula1>
    </dataValidation>
    <dataValidation type="list" allowBlank="1" showInputMessage="1" showErrorMessage="1" sqref="A56">
      <formula1>INDIRECT(T2)</formula1>
    </dataValidation>
    <dataValidation type="list" allowBlank="1" showInputMessage="1" showErrorMessage="1" sqref="D56:D155 A57:A155">
      <formula1>INDIRECT($T$2)</formula1>
    </dataValidation>
  </dataValidations>
  <pageMargins left="0.7" right="0.7" top="0.78740157499999996" bottom="0.78740157499999996" header="0.3" footer="0.3"/>
  <pageSetup paperSize="9" scale="3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2533650</xdr:colOff>
                    <xdr:row>27</xdr:row>
                    <xdr:rowOff>66675</xdr:rowOff>
                  </from>
                  <to>
                    <xdr:col>3</xdr:col>
                    <xdr:colOff>514350</xdr:colOff>
                    <xdr:row>29</xdr:row>
                    <xdr:rowOff>57150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2533650</xdr:colOff>
                    <xdr:row>33</xdr:row>
                    <xdr:rowOff>142875</xdr:rowOff>
                  </from>
                  <to>
                    <xdr:col>3</xdr:col>
                    <xdr:colOff>533400</xdr:colOff>
                    <xdr:row>34</xdr:row>
                    <xdr:rowOff>190500</xdr:rowOff>
                  </to>
                </anchor>
              </controlPr>
            </control>
          </mc:Choice>
        </mc:AlternateContent>
        <mc:AlternateContent xmlns:mc="http://schemas.openxmlformats.org/markup-compatibility/2006">
          <mc:Choice Requires="x14">
            <control shapeId="1027" r:id="rId6" name="Drop Down 3">
              <controlPr locked="0" defaultSize="0" autoLine="0" autoPict="0" altText="Bitte Sprache wählen_x000a_">
                <anchor moveWithCells="1">
                  <from>
                    <xdr:col>6</xdr:col>
                    <xdr:colOff>47625</xdr:colOff>
                    <xdr:row>0</xdr:row>
                    <xdr:rowOff>85725</xdr:rowOff>
                  </from>
                  <to>
                    <xdr:col>8</xdr:col>
                    <xdr:colOff>371475</xdr:colOff>
                    <xdr:row>1</xdr:row>
                    <xdr:rowOff>142875</xdr:rowOff>
                  </to>
                </anchor>
              </controlPr>
            </control>
          </mc:Choice>
        </mc:AlternateContent>
      </controls>
    </mc:Choice>
  </mc:AlternateContent>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28"/>
  <sheetViews>
    <sheetView workbookViewId="0">
      <selection activeCell="D37" sqref="D37"/>
    </sheetView>
  </sheetViews>
  <sheetFormatPr baseColWidth="10" defaultRowHeight="14.25"/>
  <cols>
    <col min="1" max="1" width="3.75" customWidth="1"/>
    <col min="2" max="2" width="20.5" bestFit="1" customWidth="1"/>
    <col min="3" max="3" width="20.625" bestFit="1" customWidth="1"/>
    <col min="4" max="4" width="20.5" bestFit="1" customWidth="1"/>
    <col min="6" max="6" width="16.5" bestFit="1" customWidth="1"/>
    <col min="7" max="7" width="20.25" customWidth="1"/>
    <col min="8" max="8" width="19.375" customWidth="1"/>
    <col min="14" max="14" width="23.5" bestFit="1" customWidth="1"/>
  </cols>
  <sheetData>
    <row r="1" spans="1:14" ht="15">
      <c r="A1" s="3"/>
      <c r="B1" s="13" t="s">
        <v>209</v>
      </c>
      <c r="C1" s="14" t="s">
        <v>289</v>
      </c>
      <c r="D1" s="15" t="s">
        <v>290</v>
      </c>
      <c r="F1" s="13" t="s">
        <v>209</v>
      </c>
      <c r="G1" s="14" t="s">
        <v>289</v>
      </c>
      <c r="H1" s="15" t="s">
        <v>290</v>
      </c>
      <c r="I1">
        <v>1</v>
      </c>
      <c r="J1" t="s">
        <v>209</v>
      </c>
      <c r="N1" s="6" t="s">
        <v>291</v>
      </c>
    </row>
    <row r="2" spans="1:14">
      <c r="A2" s="3">
        <v>1</v>
      </c>
      <c r="B2" s="53" t="s">
        <v>307</v>
      </c>
      <c r="C2" s="17" t="s">
        <v>337</v>
      </c>
      <c r="D2" s="53" t="s">
        <v>337</v>
      </c>
      <c r="F2" s="16" t="s">
        <v>222</v>
      </c>
      <c r="G2" s="16" t="s">
        <v>222</v>
      </c>
      <c r="H2" s="158" t="s">
        <v>222</v>
      </c>
      <c r="I2">
        <v>2</v>
      </c>
      <c r="J2" t="s">
        <v>289</v>
      </c>
      <c r="N2" t="s">
        <v>216</v>
      </c>
    </row>
    <row r="3" spans="1:14">
      <c r="A3" s="3">
        <v>2</v>
      </c>
      <c r="B3" s="53" t="s">
        <v>308</v>
      </c>
      <c r="C3" s="17" t="s">
        <v>338</v>
      </c>
      <c r="D3" s="53" t="s">
        <v>338</v>
      </c>
      <c r="F3" s="161" t="s">
        <v>231</v>
      </c>
      <c r="G3" s="156" t="s">
        <v>231</v>
      </c>
      <c r="H3" s="162" t="s">
        <v>231</v>
      </c>
      <c r="I3">
        <v>3</v>
      </c>
      <c r="J3" t="s">
        <v>290</v>
      </c>
      <c r="N3" t="s">
        <v>223</v>
      </c>
    </row>
    <row r="4" spans="1:14">
      <c r="A4" s="3">
        <v>3</v>
      </c>
      <c r="B4" s="16" t="s">
        <v>264</v>
      </c>
      <c r="C4" s="3" t="s">
        <v>264</v>
      </c>
      <c r="D4" s="16" t="s">
        <v>264</v>
      </c>
      <c r="F4" s="16" t="s">
        <v>229</v>
      </c>
      <c r="G4" s="16" t="s">
        <v>229</v>
      </c>
      <c r="H4" s="158" t="s">
        <v>229</v>
      </c>
    </row>
    <row r="5" spans="1:14" ht="15">
      <c r="A5" s="3">
        <v>4</v>
      </c>
      <c r="B5" s="53" t="s">
        <v>240</v>
      </c>
      <c r="C5" s="17" t="s">
        <v>240</v>
      </c>
      <c r="D5" s="53" t="s">
        <v>240</v>
      </c>
      <c r="F5" s="16" t="s">
        <v>237</v>
      </c>
      <c r="G5" s="16" t="s">
        <v>237</v>
      </c>
      <c r="H5" s="158" t="s">
        <v>237</v>
      </c>
      <c r="N5" s="6" t="s">
        <v>232</v>
      </c>
    </row>
    <row r="6" spans="1:14">
      <c r="A6" s="3">
        <v>5</v>
      </c>
      <c r="B6" s="53" t="s">
        <v>242</v>
      </c>
      <c r="C6" s="17" t="s">
        <v>242</v>
      </c>
      <c r="D6" s="53" t="s">
        <v>242</v>
      </c>
      <c r="F6" s="16" t="s">
        <v>215</v>
      </c>
      <c r="G6" s="16" t="s">
        <v>215</v>
      </c>
      <c r="H6" s="158" t="s">
        <v>215</v>
      </c>
      <c r="N6" t="s">
        <v>216</v>
      </c>
    </row>
    <row r="7" spans="1:14">
      <c r="A7" s="3">
        <v>6</v>
      </c>
      <c r="B7" s="53" t="s">
        <v>285</v>
      </c>
      <c r="C7" s="3" t="s">
        <v>285</v>
      </c>
      <c r="D7" s="16" t="s">
        <v>285</v>
      </c>
      <c r="F7" s="51" t="s">
        <v>299</v>
      </c>
      <c r="G7" s="51" t="s">
        <v>299</v>
      </c>
      <c r="H7" s="3" t="s">
        <v>299</v>
      </c>
      <c r="N7" t="s">
        <v>223</v>
      </c>
    </row>
    <row r="8" spans="1:14">
      <c r="A8" s="3">
        <v>7</v>
      </c>
      <c r="B8" s="16" t="s">
        <v>226</v>
      </c>
      <c r="C8" s="3" t="s">
        <v>226</v>
      </c>
      <c r="D8" s="16" t="s">
        <v>226</v>
      </c>
    </row>
    <row r="9" spans="1:14" ht="15">
      <c r="A9" s="3">
        <v>8</v>
      </c>
      <c r="B9" s="16" t="s">
        <v>257</v>
      </c>
      <c r="C9" s="3" t="s">
        <v>257</v>
      </c>
      <c r="D9" s="16" t="s">
        <v>257</v>
      </c>
      <c r="N9" s="6" t="s">
        <v>243</v>
      </c>
    </row>
    <row r="10" spans="1:14">
      <c r="A10" s="3">
        <v>9</v>
      </c>
      <c r="B10" s="53" t="s">
        <v>260</v>
      </c>
      <c r="C10" s="3" t="s">
        <v>260</v>
      </c>
      <c r="D10" s="16" t="s">
        <v>260</v>
      </c>
      <c r="N10" t="s">
        <v>216</v>
      </c>
    </row>
    <row r="11" spans="1:14">
      <c r="A11" s="3">
        <v>10</v>
      </c>
      <c r="B11" s="53" t="s">
        <v>275</v>
      </c>
      <c r="C11" s="3" t="s">
        <v>275</v>
      </c>
      <c r="D11" s="16" t="s">
        <v>275</v>
      </c>
      <c r="N11" t="s">
        <v>223</v>
      </c>
    </row>
    <row r="12" spans="1:14">
      <c r="A12" s="3">
        <v>11</v>
      </c>
      <c r="B12" s="53" t="s">
        <v>234</v>
      </c>
      <c r="C12" s="3" t="s">
        <v>234</v>
      </c>
      <c r="D12" s="16" t="s">
        <v>234</v>
      </c>
    </row>
    <row r="13" spans="1:14">
      <c r="A13" s="3">
        <v>12</v>
      </c>
      <c r="B13" s="157" t="s">
        <v>276</v>
      </c>
      <c r="C13" s="50" t="s">
        <v>276</v>
      </c>
      <c r="D13" s="159" t="s">
        <v>276</v>
      </c>
      <c r="F13" t="s">
        <v>292</v>
      </c>
    </row>
    <row r="14" spans="1:14">
      <c r="A14" s="3">
        <v>13</v>
      </c>
      <c r="B14" s="16" t="s">
        <v>219</v>
      </c>
      <c r="C14" s="3" t="s">
        <v>219</v>
      </c>
      <c r="D14" s="16" t="s">
        <v>219</v>
      </c>
      <c r="F14" s="3">
        <v>1</v>
      </c>
      <c r="G14" s="3">
        <f>COUNTIF('Form-CH'!D56:D96,"ja")</f>
        <v>0</v>
      </c>
    </row>
    <row r="15" spans="1:14">
      <c r="A15" s="3">
        <v>14</v>
      </c>
      <c r="B15" s="16" t="s">
        <v>212</v>
      </c>
      <c r="C15" s="3" t="s">
        <v>212</v>
      </c>
      <c r="D15" s="16" t="s">
        <v>212</v>
      </c>
      <c r="F15" s="3">
        <v>2</v>
      </c>
      <c r="G15" s="3">
        <f>COUNTIF('Form-CH'!D56:D96,"oui")</f>
        <v>0</v>
      </c>
    </row>
    <row r="16" spans="1:14">
      <c r="A16" s="3">
        <v>15</v>
      </c>
      <c r="B16" s="53" t="s">
        <v>272</v>
      </c>
      <c r="C16" s="3" t="s">
        <v>272</v>
      </c>
      <c r="D16" s="16" t="s">
        <v>272</v>
      </c>
      <c r="F16" s="3">
        <v>3</v>
      </c>
      <c r="G16" s="3">
        <f>COUNTIF('Form-CH'!D56:D96,"yes")</f>
        <v>0</v>
      </c>
    </row>
    <row r="17" spans="1:7">
      <c r="A17" s="3">
        <v>16</v>
      </c>
      <c r="B17" s="16" t="s">
        <v>346</v>
      </c>
      <c r="C17" s="16" t="s">
        <v>346</v>
      </c>
      <c r="D17" s="16" t="s">
        <v>346</v>
      </c>
    </row>
    <row r="18" spans="1:7">
      <c r="A18" s="3">
        <v>17</v>
      </c>
      <c r="B18" s="16" t="s">
        <v>288</v>
      </c>
      <c r="C18" s="158" t="s">
        <v>288</v>
      </c>
      <c r="D18" s="16" t="s">
        <v>288</v>
      </c>
    </row>
    <row r="19" spans="1:7">
      <c r="A19" s="3">
        <v>18</v>
      </c>
      <c r="B19" s="160" t="s">
        <v>267</v>
      </c>
      <c r="C19" s="3" t="s">
        <v>267</v>
      </c>
      <c r="D19" s="16" t="s">
        <v>267</v>
      </c>
      <c r="F19" t="s">
        <v>293</v>
      </c>
    </row>
    <row r="20" spans="1:7">
      <c r="A20" s="3">
        <v>19</v>
      </c>
      <c r="B20" s="53" t="s">
        <v>347</v>
      </c>
      <c r="C20" s="3" t="s">
        <v>347</v>
      </c>
      <c r="D20" s="16" t="s">
        <v>347</v>
      </c>
      <c r="F20" s="3">
        <v>1</v>
      </c>
      <c r="G20" s="3">
        <f>COUNTIF('Form-CH'!A56:A96,"ja")</f>
        <v>0</v>
      </c>
    </row>
    <row r="21" spans="1:7">
      <c r="A21" s="3">
        <v>20</v>
      </c>
      <c r="B21" s="160" t="s">
        <v>254</v>
      </c>
      <c r="C21" s="3" t="s">
        <v>254</v>
      </c>
      <c r="D21" s="16" t="s">
        <v>254</v>
      </c>
      <c r="F21" s="3">
        <v>2</v>
      </c>
      <c r="G21" s="3">
        <f>COUNTIF('Form-CH'!A56:A96,"oui")</f>
        <v>0</v>
      </c>
    </row>
    <row r="22" spans="1:7">
      <c r="A22" s="3">
        <v>21</v>
      </c>
      <c r="B22" s="53" t="s">
        <v>282</v>
      </c>
      <c r="C22" s="3" t="s">
        <v>282</v>
      </c>
      <c r="D22" s="16" t="s">
        <v>282</v>
      </c>
      <c r="F22" s="3">
        <v>3</v>
      </c>
      <c r="G22" s="3">
        <f>COUNTIF('Form-CH'!A56:A96,"yes")</f>
        <v>1</v>
      </c>
    </row>
    <row r="23" spans="1:7">
      <c r="A23" s="53">
        <v>22</v>
      </c>
      <c r="B23" s="53" t="s">
        <v>279</v>
      </c>
      <c r="C23" s="3" t="s">
        <v>279</v>
      </c>
      <c r="D23" s="16" t="s">
        <v>279</v>
      </c>
    </row>
    <row r="24" spans="1:7">
      <c r="A24" s="1"/>
      <c r="B24" s="155"/>
      <c r="C24" s="1"/>
      <c r="D24" s="52"/>
    </row>
    <row r="25" spans="1:7">
      <c r="A25" s="1"/>
      <c r="B25" s="155"/>
      <c r="C25" s="1"/>
      <c r="D25" s="52"/>
    </row>
    <row r="26" spans="1:7">
      <c r="A26" s="1"/>
      <c r="B26" s="155"/>
      <c r="C26" s="1"/>
      <c r="D26" s="52"/>
    </row>
    <row r="27" spans="1:7">
      <c r="A27" s="1"/>
      <c r="B27" s="155"/>
      <c r="C27" s="1"/>
      <c r="D27" s="52"/>
    </row>
    <row r="28" spans="1:7">
      <c r="A28" s="1"/>
      <c r="B28" s="1"/>
      <c r="C28" s="1"/>
      <c r="D28" s="1"/>
    </row>
  </sheetData>
  <pageMargins left="0.7" right="0.7" top="0.78740157499999996" bottom="0.78740157499999996"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4"/>
  <sheetViews>
    <sheetView workbookViewId="0">
      <selection activeCell="G23" sqref="G23"/>
    </sheetView>
  </sheetViews>
  <sheetFormatPr baseColWidth="10" defaultRowHeight="14.25"/>
  <cols>
    <col min="1" max="1" width="20.5" customWidth="1"/>
    <col min="2" max="2" width="20.5" bestFit="1" customWidth="1"/>
    <col min="3" max="3" width="20.625" bestFit="1" customWidth="1"/>
    <col min="4" max="4" width="20.625" customWidth="1"/>
    <col min="6" max="6" width="16.5" bestFit="1" customWidth="1"/>
    <col min="7" max="7" width="20.25" customWidth="1"/>
    <col min="8" max="8" width="17.75" customWidth="1"/>
    <col min="9" max="9" width="25.875" customWidth="1"/>
  </cols>
  <sheetData>
    <row r="1" spans="1:9">
      <c r="A1" t="s">
        <v>290</v>
      </c>
      <c r="B1" t="s">
        <v>209</v>
      </c>
      <c r="C1" t="s">
        <v>289</v>
      </c>
      <c r="D1" t="s">
        <v>348</v>
      </c>
      <c r="F1" t="s">
        <v>290</v>
      </c>
      <c r="G1" t="s">
        <v>209</v>
      </c>
      <c r="H1" t="s">
        <v>289</v>
      </c>
      <c r="I1" t="s">
        <v>348</v>
      </c>
    </row>
    <row r="2" spans="1:9">
      <c r="A2" t="s">
        <v>212</v>
      </c>
      <c r="B2" t="s">
        <v>210</v>
      </c>
      <c r="C2" t="s">
        <v>211</v>
      </c>
      <c r="D2" t="s">
        <v>349</v>
      </c>
      <c r="F2" t="s">
        <v>215</v>
      </c>
      <c r="G2" t="s">
        <v>213</v>
      </c>
      <c r="H2" t="s">
        <v>214</v>
      </c>
      <c r="I2" t="s">
        <v>371</v>
      </c>
    </row>
    <row r="3" spans="1:9">
      <c r="A3" t="s">
        <v>346</v>
      </c>
      <c r="B3" t="s">
        <v>268</v>
      </c>
      <c r="C3" t="s">
        <v>269</v>
      </c>
      <c r="D3" t="s">
        <v>350</v>
      </c>
      <c r="F3" t="s">
        <v>299</v>
      </c>
      <c r="G3" t="s">
        <v>297</v>
      </c>
      <c r="H3" t="s">
        <v>298</v>
      </c>
      <c r="I3" t="s">
        <v>372</v>
      </c>
    </row>
    <row r="4" spans="1:9">
      <c r="A4" t="s">
        <v>254</v>
      </c>
      <c r="B4" t="s">
        <v>253</v>
      </c>
      <c r="C4" t="s">
        <v>254</v>
      </c>
      <c r="D4" t="s">
        <v>351</v>
      </c>
      <c r="F4" t="s">
        <v>222</v>
      </c>
      <c r="G4" t="s">
        <v>220</v>
      </c>
      <c r="H4" t="s">
        <v>221</v>
      </c>
      <c r="I4" t="s">
        <v>373</v>
      </c>
    </row>
    <row r="5" spans="1:9">
      <c r="A5" t="s">
        <v>219</v>
      </c>
      <c r="B5" t="s">
        <v>217</v>
      </c>
      <c r="C5" t="s">
        <v>218</v>
      </c>
      <c r="D5" t="s">
        <v>352</v>
      </c>
      <c r="F5" t="s">
        <v>237</v>
      </c>
      <c r="G5" t="s">
        <v>235</v>
      </c>
      <c r="H5" t="s">
        <v>236</v>
      </c>
      <c r="I5" t="s">
        <v>374</v>
      </c>
    </row>
    <row r="6" spans="1:9">
      <c r="A6" t="s">
        <v>226</v>
      </c>
      <c r="B6" t="s">
        <v>224</v>
      </c>
      <c r="C6" t="s">
        <v>225</v>
      </c>
      <c r="D6" t="s">
        <v>353</v>
      </c>
      <c r="F6" t="s">
        <v>229</v>
      </c>
      <c r="G6" t="s">
        <v>227</v>
      </c>
      <c r="H6" t="s">
        <v>228</v>
      </c>
      <c r="I6" t="s">
        <v>375</v>
      </c>
    </row>
    <row r="7" spans="1:9">
      <c r="A7" t="s">
        <v>257</v>
      </c>
      <c r="B7" t="s">
        <v>255</v>
      </c>
      <c r="C7" t="s">
        <v>256</v>
      </c>
      <c r="D7" t="s">
        <v>354</v>
      </c>
      <c r="F7" t="s">
        <v>231</v>
      </c>
      <c r="G7" t="s">
        <v>230</v>
      </c>
      <c r="H7" t="s">
        <v>231</v>
      </c>
      <c r="I7" t="s">
        <v>376</v>
      </c>
    </row>
    <row r="8" spans="1:9">
      <c r="A8" t="s">
        <v>288</v>
      </c>
      <c r="B8" t="s">
        <v>286</v>
      </c>
      <c r="C8" t="s">
        <v>287</v>
      </c>
      <c r="D8" t="s">
        <v>355</v>
      </c>
      <c r="E8" s="1"/>
    </row>
    <row r="9" spans="1:9">
      <c r="A9" t="s">
        <v>264</v>
      </c>
      <c r="B9" t="s">
        <v>262</v>
      </c>
      <c r="C9" t="s">
        <v>263</v>
      </c>
      <c r="D9" t="s">
        <v>356</v>
      </c>
      <c r="E9" s="1"/>
    </row>
    <row r="10" spans="1:9">
      <c r="A10" t="s">
        <v>267</v>
      </c>
      <c r="B10" t="s">
        <v>265</v>
      </c>
      <c r="C10" t="s">
        <v>266</v>
      </c>
      <c r="D10" t="s">
        <v>357</v>
      </c>
      <c r="E10" s="1"/>
    </row>
    <row r="11" spans="1:9">
      <c r="A11" t="s">
        <v>347</v>
      </c>
      <c r="B11" t="s">
        <v>261</v>
      </c>
      <c r="C11" t="s">
        <v>261</v>
      </c>
      <c r="D11" t="s">
        <v>358</v>
      </c>
    </row>
    <row r="12" spans="1:9">
      <c r="A12" t="s">
        <v>337</v>
      </c>
      <c r="B12" t="s">
        <v>342</v>
      </c>
      <c r="C12" t="s">
        <v>343</v>
      </c>
      <c r="D12" t="s">
        <v>369</v>
      </c>
    </row>
    <row r="13" spans="1:9">
      <c r="A13" t="s">
        <v>242</v>
      </c>
      <c r="B13" t="s">
        <v>241</v>
      </c>
      <c r="C13" t="s">
        <v>309</v>
      </c>
      <c r="D13" t="s">
        <v>359</v>
      </c>
    </row>
    <row r="14" spans="1:9">
      <c r="A14" t="s">
        <v>282</v>
      </c>
      <c r="B14" t="s">
        <v>280</v>
      </c>
      <c r="C14" t="s">
        <v>281</v>
      </c>
      <c r="D14" t="s">
        <v>360</v>
      </c>
    </row>
    <row r="15" spans="1:9">
      <c r="A15" t="s">
        <v>279</v>
      </c>
      <c r="B15" t="s">
        <v>277</v>
      </c>
      <c r="C15" t="s">
        <v>278</v>
      </c>
      <c r="D15" t="s">
        <v>361</v>
      </c>
    </row>
    <row r="16" spans="1:9">
      <c r="A16" t="s">
        <v>275</v>
      </c>
      <c r="B16" t="s">
        <v>273</v>
      </c>
      <c r="C16" t="s">
        <v>274</v>
      </c>
      <c r="D16" t="s">
        <v>362</v>
      </c>
    </row>
    <row r="17" spans="1:5">
      <c r="A17" t="s">
        <v>260</v>
      </c>
      <c r="B17" t="s">
        <v>258</v>
      </c>
      <c r="C17" t="s">
        <v>259</v>
      </c>
      <c r="D17" t="s">
        <v>363</v>
      </c>
    </row>
    <row r="18" spans="1:5">
      <c r="A18" t="s">
        <v>234</v>
      </c>
      <c r="B18" t="s">
        <v>233</v>
      </c>
      <c r="C18" t="s">
        <v>234</v>
      </c>
      <c r="D18" t="s">
        <v>364</v>
      </c>
      <c r="E18" s="1"/>
    </row>
    <row r="19" spans="1:5">
      <c r="A19" t="s">
        <v>240</v>
      </c>
      <c r="B19" t="s">
        <v>238</v>
      </c>
      <c r="C19" t="s">
        <v>239</v>
      </c>
      <c r="D19" t="s">
        <v>365</v>
      </c>
      <c r="E19" s="1"/>
    </row>
    <row r="20" spans="1:5">
      <c r="A20" t="s">
        <v>338</v>
      </c>
      <c r="B20" t="s">
        <v>344</v>
      </c>
      <c r="C20" t="s">
        <v>345</v>
      </c>
      <c r="D20" t="s">
        <v>370</v>
      </c>
      <c r="E20" s="1"/>
    </row>
    <row r="21" spans="1:5">
      <c r="A21" t="s">
        <v>272</v>
      </c>
      <c r="B21" t="s">
        <v>270</v>
      </c>
      <c r="C21" t="s">
        <v>271</v>
      </c>
      <c r="D21" t="s">
        <v>366</v>
      </c>
      <c r="E21" s="1"/>
    </row>
    <row r="22" spans="1:5">
      <c r="A22" t="s">
        <v>276</v>
      </c>
      <c r="B22" t="s">
        <v>276</v>
      </c>
      <c r="C22" t="s">
        <v>276</v>
      </c>
      <c r="D22" t="s">
        <v>367</v>
      </c>
      <c r="E22" s="1"/>
    </row>
    <row r="23" spans="1:5">
      <c r="A23" t="s">
        <v>285</v>
      </c>
      <c r="B23" t="s">
        <v>283</v>
      </c>
      <c r="C23" t="s">
        <v>284</v>
      </c>
      <c r="D23" t="s">
        <v>368</v>
      </c>
      <c r="E23" s="1"/>
    </row>
    <row r="24" spans="1:5">
      <c r="A24" s="1"/>
      <c r="E24" s="1"/>
    </row>
  </sheetData>
  <pageMargins left="0.7" right="0.7" top="0.78740157499999996" bottom="0.78740157499999996"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26"/>
  <sheetViews>
    <sheetView zoomScale="90" zoomScaleNormal="90" workbookViewId="0">
      <selection activeCell="D3" sqref="D3"/>
    </sheetView>
  </sheetViews>
  <sheetFormatPr baseColWidth="10" defaultColWidth="11" defaultRowHeight="14.25"/>
  <cols>
    <col min="1" max="1" width="11" style="5"/>
    <col min="2" max="3" width="38.5" style="5" customWidth="1"/>
    <col min="4" max="4" width="52.25" style="5" customWidth="1"/>
    <col min="5" max="7" width="33.625" style="5" customWidth="1"/>
    <col min="8" max="8" width="16.5" style="5" customWidth="1"/>
    <col min="9" max="9" width="15.25" style="5" customWidth="1"/>
    <col min="10" max="16384" width="11" style="5"/>
  </cols>
  <sheetData>
    <row r="1" spans="1:9" s="10" customFormat="1" ht="15">
      <c r="A1" s="23" t="s">
        <v>43</v>
      </c>
      <c r="B1" s="23" t="s">
        <v>2</v>
      </c>
      <c r="C1" s="23" t="s">
        <v>6</v>
      </c>
      <c r="D1" s="24" t="s">
        <v>44</v>
      </c>
      <c r="E1" s="24" t="s">
        <v>45</v>
      </c>
      <c r="F1" s="24" t="s">
        <v>36</v>
      </c>
      <c r="G1" s="24" t="s">
        <v>16</v>
      </c>
      <c r="H1" s="24" t="s">
        <v>46</v>
      </c>
      <c r="I1" s="24" t="s">
        <v>47</v>
      </c>
    </row>
    <row r="2" spans="1:9" s="10" customFormat="1" ht="15">
      <c r="A2" s="23" t="s">
        <v>382</v>
      </c>
      <c r="B2" s="23" t="s">
        <v>382</v>
      </c>
      <c r="C2" s="23"/>
      <c r="D2" s="24" t="s">
        <v>382</v>
      </c>
      <c r="E2" s="24"/>
      <c r="F2" s="24"/>
      <c r="G2" s="24"/>
      <c r="H2" s="24"/>
      <c r="I2" s="24"/>
    </row>
    <row r="3" spans="1:9">
      <c r="A3" s="25" t="s">
        <v>48</v>
      </c>
      <c r="B3" s="25" t="s">
        <v>49</v>
      </c>
      <c r="C3" s="12" t="s">
        <v>377</v>
      </c>
      <c r="D3" s="26" t="s">
        <v>50</v>
      </c>
      <c r="E3" s="26" t="s">
        <v>378</v>
      </c>
      <c r="F3" s="12" t="s">
        <v>51</v>
      </c>
      <c r="G3" s="12" t="s">
        <v>52</v>
      </c>
      <c r="H3" s="26" t="s">
        <v>53</v>
      </c>
      <c r="I3" s="26"/>
    </row>
    <row r="4" spans="1:9">
      <c r="A4" s="25" t="s">
        <v>54</v>
      </c>
      <c r="B4" s="25" t="s">
        <v>55</v>
      </c>
      <c r="C4" s="12" t="s">
        <v>330</v>
      </c>
      <c r="D4" s="26" t="s">
        <v>56</v>
      </c>
      <c r="E4" s="26" t="s">
        <v>57</v>
      </c>
      <c r="F4" s="12" t="s">
        <v>58</v>
      </c>
      <c r="G4" s="12" t="s">
        <v>59</v>
      </c>
      <c r="H4" s="26" t="s">
        <v>60</v>
      </c>
      <c r="I4" s="26"/>
    </row>
    <row r="5" spans="1:9">
      <c r="A5" s="25" t="s">
        <v>61</v>
      </c>
      <c r="B5" s="25" t="s">
        <v>62</v>
      </c>
      <c r="C5" s="26" t="s">
        <v>63</v>
      </c>
      <c r="D5" s="26" t="s">
        <v>64</v>
      </c>
      <c r="E5" s="26" t="s">
        <v>65</v>
      </c>
      <c r="F5" s="12" t="s">
        <v>66</v>
      </c>
      <c r="G5" s="12" t="s">
        <v>67</v>
      </c>
      <c r="H5" s="26" t="s">
        <v>68</v>
      </c>
      <c r="I5" s="26"/>
    </row>
    <row r="6" spans="1:9">
      <c r="A6" s="25" t="s">
        <v>69</v>
      </c>
      <c r="B6" s="25" t="s">
        <v>70</v>
      </c>
      <c r="C6" s="26" t="s">
        <v>71</v>
      </c>
      <c r="D6" s="26" t="s">
        <v>72</v>
      </c>
      <c r="E6" s="26" t="s">
        <v>73</v>
      </c>
      <c r="F6" s="26" t="s">
        <v>74</v>
      </c>
      <c r="G6" s="26" t="s">
        <v>75</v>
      </c>
      <c r="H6" s="26" t="s">
        <v>76</v>
      </c>
      <c r="I6" s="26"/>
    </row>
    <row r="7" spans="1:9">
      <c r="A7" s="25" t="s">
        <v>77</v>
      </c>
      <c r="B7" s="25" t="s">
        <v>78</v>
      </c>
      <c r="C7" s="26" t="s">
        <v>79</v>
      </c>
      <c r="D7" s="26" t="s">
        <v>80</v>
      </c>
      <c r="E7" s="26" t="s">
        <v>81</v>
      </c>
      <c r="F7" s="26" t="s">
        <v>82</v>
      </c>
      <c r="G7" s="26" t="s">
        <v>83</v>
      </c>
      <c r="H7" s="26" t="s">
        <v>84</v>
      </c>
      <c r="I7" s="26"/>
    </row>
    <row r="8" spans="1:9">
      <c r="A8" s="25" t="s">
        <v>85</v>
      </c>
      <c r="B8" s="25" t="s">
        <v>86</v>
      </c>
      <c r="C8" s="26" t="s">
        <v>87</v>
      </c>
      <c r="D8" s="26" t="s">
        <v>88</v>
      </c>
      <c r="E8" s="27" t="s">
        <v>89</v>
      </c>
      <c r="F8" s="12" t="s">
        <v>90</v>
      </c>
      <c r="G8" s="12" t="s">
        <v>91</v>
      </c>
      <c r="H8" s="26" t="s">
        <v>92</v>
      </c>
      <c r="I8" s="26"/>
    </row>
    <row r="9" spans="1:9">
      <c r="A9" s="28" t="s">
        <v>93</v>
      </c>
      <c r="B9" s="28" t="s">
        <v>94</v>
      </c>
      <c r="C9" s="12" t="s">
        <v>95</v>
      </c>
      <c r="D9" s="12" t="s">
        <v>332</v>
      </c>
      <c r="E9" s="26" t="s">
        <v>97</v>
      </c>
      <c r="F9" s="26" t="s">
        <v>331</v>
      </c>
      <c r="G9" s="26" t="s">
        <v>333</v>
      </c>
      <c r="H9" s="26" t="s">
        <v>334</v>
      </c>
      <c r="I9" s="26"/>
    </row>
    <row r="10" spans="1:9" s="26" customFormat="1">
      <c r="A10" s="25" t="s">
        <v>98</v>
      </c>
      <c r="B10" s="25" t="s">
        <v>99</v>
      </c>
      <c r="C10" s="26" t="s">
        <v>251</v>
      </c>
      <c r="D10" s="29" t="s">
        <v>102</v>
      </c>
      <c r="E10" s="26" t="s">
        <v>250</v>
      </c>
      <c r="F10" s="29" t="s">
        <v>249</v>
      </c>
      <c r="G10" s="26" t="s">
        <v>104</v>
      </c>
      <c r="H10" s="26" t="s">
        <v>105</v>
      </c>
    </row>
    <row r="11" spans="1:9" s="26" customFormat="1">
      <c r="A11" s="25" t="s">
        <v>100</v>
      </c>
      <c r="B11" s="25" t="s">
        <v>101</v>
      </c>
      <c r="C11" s="26" t="s">
        <v>251</v>
      </c>
      <c r="D11" s="26" t="s">
        <v>102</v>
      </c>
      <c r="E11" s="26" t="s">
        <v>250</v>
      </c>
      <c r="F11" s="26" t="s">
        <v>103</v>
      </c>
      <c r="G11" s="26" t="s">
        <v>104</v>
      </c>
      <c r="H11" s="26" t="s">
        <v>105</v>
      </c>
    </row>
    <row r="12" spans="1:9">
      <c r="A12" s="25" t="s">
        <v>106</v>
      </c>
      <c r="B12" s="25" t="s">
        <v>107</v>
      </c>
      <c r="C12" s="26" t="s">
        <v>108</v>
      </c>
      <c r="D12" s="26" t="s">
        <v>109</v>
      </c>
      <c r="E12" s="27" t="s">
        <v>110</v>
      </c>
      <c r="F12" s="12" t="s">
        <v>111</v>
      </c>
      <c r="G12" s="12" t="s">
        <v>112</v>
      </c>
      <c r="H12" s="26" t="s">
        <v>113</v>
      </c>
      <c r="I12" s="26"/>
    </row>
    <row r="13" spans="1:9">
      <c r="A13" s="25" t="s">
        <v>114</v>
      </c>
      <c r="B13" s="25" t="s">
        <v>115</v>
      </c>
      <c r="C13" s="26" t="s">
        <v>116</v>
      </c>
      <c r="D13" s="26" t="s">
        <v>117</v>
      </c>
      <c r="E13" s="26" t="s">
        <v>118</v>
      </c>
      <c r="F13" s="12" t="s">
        <v>119</v>
      </c>
      <c r="G13" s="12" t="s">
        <v>120</v>
      </c>
      <c r="H13" s="25" t="s">
        <v>121</v>
      </c>
      <c r="I13" s="26"/>
    </row>
    <row r="14" spans="1:9">
      <c r="A14" s="25" t="s">
        <v>122</v>
      </c>
      <c r="B14" s="25" t="s">
        <v>123</v>
      </c>
      <c r="C14" s="26" t="s">
        <v>124</v>
      </c>
      <c r="D14" s="26" t="s">
        <v>109</v>
      </c>
      <c r="E14" s="26" t="s">
        <v>125</v>
      </c>
      <c r="F14" s="12" t="s">
        <v>126</v>
      </c>
      <c r="G14" s="12" t="s">
        <v>127</v>
      </c>
      <c r="H14" s="26" t="s">
        <v>128</v>
      </c>
      <c r="I14" s="26"/>
    </row>
    <row r="15" spans="1:9">
      <c r="A15" s="25" t="s">
        <v>129</v>
      </c>
      <c r="B15" s="25" t="s">
        <v>130</v>
      </c>
      <c r="C15" s="26" t="s">
        <v>131</v>
      </c>
      <c r="D15" s="26" t="s">
        <v>132</v>
      </c>
      <c r="E15" s="26" t="s">
        <v>133</v>
      </c>
      <c r="F15" s="12" t="s">
        <v>134</v>
      </c>
      <c r="G15" s="12" t="s">
        <v>135</v>
      </c>
      <c r="H15" s="25" t="s">
        <v>136</v>
      </c>
      <c r="I15" s="26"/>
    </row>
    <row r="16" spans="1:9">
      <c r="A16" s="25" t="s">
        <v>137</v>
      </c>
      <c r="B16" s="25" t="s">
        <v>138</v>
      </c>
      <c r="C16" s="26" t="s">
        <v>139</v>
      </c>
      <c r="D16" s="26" t="s">
        <v>140</v>
      </c>
      <c r="E16" s="27" t="s">
        <v>141</v>
      </c>
      <c r="F16" s="12" t="s">
        <v>142</v>
      </c>
      <c r="G16" s="12" t="s">
        <v>143</v>
      </c>
      <c r="H16" s="26" t="s">
        <v>144</v>
      </c>
      <c r="I16" s="25" t="s">
        <v>145</v>
      </c>
    </row>
    <row r="17" spans="1:9" s="4" customFormat="1">
      <c r="A17" s="30" t="s">
        <v>146</v>
      </c>
      <c r="B17" s="30" t="s">
        <v>147</v>
      </c>
      <c r="C17" s="31" t="s">
        <v>148</v>
      </c>
      <c r="D17" s="31" t="s">
        <v>50</v>
      </c>
      <c r="E17" s="31" t="s">
        <v>149</v>
      </c>
      <c r="F17" s="32" t="s">
        <v>150</v>
      </c>
      <c r="G17" s="32" t="s">
        <v>151</v>
      </c>
      <c r="H17" s="31" t="s">
        <v>152</v>
      </c>
      <c r="I17" s="31"/>
    </row>
    <row r="18" spans="1:9">
      <c r="A18" s="25" t="s">
        <v>153</v>
      </c>
      <c r="B18" s="25" t="s">
        <v>154</v>
      </c>
      <c r="C18" s="26" t="s">
        <v>155</v>
      </c>
      <c r="D18" s="26" t="s">
        <v>156</v>
      </c>
      <c r="E18" s="27" t="s">
        <v>157</v>
      </c>
      <c r="F18" s="12" t="s">
        <v>158</v>
      </c>
      <c r="G18" s="12" t="s">
        <v>159</v>
      </c>
      <c r="H18" s="26" t="s">
        <v>160</v>
      </c>
      <c r="I18" s="26"/>
    </row>
    <row r="19" spans="1:9">
      <c r="A19" s="25" t="s">
        <v>161</v>
      </c>
      <c r="B19" s="25" t="s">
        <v>162</v>
      </c>
      <c r="C19" s="26" t="s">
        <v>163</v>
      </c>
      <c r="D19" s="26" t="s">
        <v>164</v>
      </c>
      <c r="E19" s="26" t="s">
        <v>165</v>
      </c>
      <c r="F19" s="12" t="s">
        <v>166</v>
      </c>
      <c r="G19" s="12" t="s">
        <v>167</v>
      </c>
      <c r="H19" s="26" t="s">
        <v>168</v>
      </c>
      <c r="I19" s="26"/>
    </row>
    <row r="20" spans="1:9">
      <c r="A20" s="25" t="s">
        <v>169</v>
      </c>
      <c r="B20" s="25" t="s">
        <v>170</v>
      </c>
      <c r="C20" s="26" t="s">
        <v>171</v>
      </c>
      <c r="D20" s="26" t="s">
        <v>172</v>
      </c>
      <c r="E20" s="26" t="s">
        <v>173</v>
      </c>
      <c r="F20" s="12" t="s">
        <v>174</v>
      </c>
      <c r="G20" s="12" t="s">
        <v>175</v>
      </c>
      <c r="H20" s="26" t="s">
        <v>176</v>
      </c>
      <c r="I20" s="26"/>
    </row>
    <row r="21" spans="1:9">
      <c r="A21" s="25" t="s">
        <v>177</v>
      </c>
      <c r="B21" s="25" t="s">
        <v>178</v>
      </c>
      <c r="C21" s="26" t="s">
        <v>179</v>
      </c>
      <c r="D21" s="26" t="s">
        <v>96</v>
      </c>
      <c r="E21" s="26" t="s">
        <v>180</v>
      </c>
      <c r="F21" s="12" t="s">
        <v>181</v>
      </c>
      <c r="G21" s="12" t="s">
        <v>182</v>
      </c>
      <c r="H21" s="26" t="s">
        <v>183</v>
      </c>
      <c r="I21" s="25" t="s">
        <v>184</v>
      </c>
    </row>
    <row r="22" spans="1:9">
      <c r="A22" s="25" t="s">
        <v>185</v>
      </c>
      <c r="B22" s="25" t="s">
        <v>186</v>
      </c>
      <c r="C22" s="26" t="s">
        <v>187</v>
      </c>
      <c r="D22" s="26" t="s">
        <v>96</v>
      </c>
      <c r="E22" s="26" t="s">
        <v>188</v>
      </c>
      <c r="F22" s="12" t="s">
        <v>189</v>
      </c>
      <c r="G22" s="12" t="s">
        <v>190</v>
      </c>
      <c r="H22" s="26" t="s">
        <v>191</v>
      </c>
      <c r="I22" s="26"/>
    </row>
    <row r="23" spans="1:9">
      <c r="A23" s="25" t="s">
        <v>192</v>
      </c>
      <c r="B23" s="25" t="s">
        <v>193</v>
      </c>
      <c r="C23" s="26" t="s">
        <v>194</v>
      </c>
      <c r="D23" s="26" t="s">
        <v>195</v>
      </c>
      <c r="E23" s="26" t="s">
        <v>196</v>
      </c>
      <c r="F23" s="12" t="s">
        <v>197</v>
      </c>
      <c r="G23" s="12" t="s">
        <v>198</v>
      </c>
      <c r="H23" s="26" t="s">
        <v>199</v>
      </c>
      <c r="I23" s="26"/>
    </row>
    <row r="24" spans="1:9" s="26" customFormat="1">
      <c r="A24" s="25" t="s">
        <v>200</v>
      </c>
      <c r="B24" s="25" t="s">
        <v>201</v>
      </c>
      <c r="C24" s="25" t="s">
        <v>202</v>
      </c>
      <c r="D24" s="26" t="s">
        <v>203</v>
      </c>
      <c r="E24" s="26" t="s">
        <v>204</v>
      </c>
      <c r="F24" s="26" t="s">
        <v>205</v>
      </c>
      <c r="G24" s="26" t="s">
        <v>206</v>
      </c>
      <c r="H24" s="26" t="s">
        <v>207</v>
      </c>
      <c r="I24" s="25" t="s">
        <v>208</v>
      </c>
    </row>
    <row r="26" spans="1:9">
      <c r="E26" s="12"/>
      <c r="F26" s="12"/>
      <c r="G26" s="12"/>
      <c r="H26" s="12"/>
      <c r="I26" s="11"/>
    </row>
  </sheetData>
  <hyperlinks>
    <hyperlink ref="E11" r:id="rId1"/>
    <hyperlink ref="E10" r:id="rId2"/>
    <hyperlink ref="E3" r:id="rId3" display="mailto:barbara.thuer@ag.ch"/>
  </hyperlinks>
  <pageMargins left="0.7" right="0.7" top="0.78740157499999996" bottom="0.78740157499999996" header="0.3" footer="0.3"/>
  <pageSetup paperSize="9" scale="4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F40"/>
  <sheetViews>
    <sheetView topLeftCell="A13" zoomScaleNormal="100" workbookViewId="0">
      <selection activeCell="C35" sqref="C35"/>
    </sheetView>
  </sheetViews>
  <sheetFormatPr baseColWidth="10" defaultRowHeight="14.25"/>
  <cols>
    <col min="1" max="1" width="3.625" customWidth="1"/>
    <col min="2" max="2" width="50" customWidth="1"/>
    <col min="3" max="3" width="48.625" customWidth="1"/>
    <col min="4" max="4" width="44.625" customWidth="1"/>
  </cols>
  <sheetData>
    <row r="1" spans="1:4" ht="15">
      <c r="B1" s="6">
        <v>1</v>
      </c>
      <c r="C1" s="6">
        <v>2</v>
      </c>
      <c r="D1" s="6">
        <v>3</v>
      </c>
    </row>
    <row r="2" spans="1:4">
      <c r="A2">
        <v>1</v>
      </c>
      <c r="B2" s="18" t="s">
        <v>313</v>
      </c>
      <c r="C2" s="18" t="s">
        <v>314</v>
      </c>
      <c r="D2" s="18" t="s">
        <v>315</v>
      </c>
    </row>
    <row r="3" spans="1:4">
      <c r="A3">
        <v>2</v>
      </c>
      <c r="B3" s="18" t="s">
        <v>9</v>
      </c>
      <c r="C3" s="18" t="s">
        <v>329</v>
      </c>
      <c r="D3" s="18" t="s">
        <v>10</v>
      </c>
    </row>
    <row r="4" spans="1:4">
      <c r="A4">
        <v>3</v>
      </c>
      <c r="B4" s="18" t="s">
        <v>8</v>
      </c>
      <c r="C4" s="18" t="s">
        <v>11</v>
      </c>
      <c r="D4" s="18" t="s">
        <v>316</v>
      </c>
    </row>
    <row r="5" spans="1:4">
      <c r="A5">
        <v>4</v>
      </c>
      <c r="B5" s="18" t="s">
        <v>1</v>
      </c>
      <c r="C5" s="18" t="s">
        <v>12</v>
      </c>
      <c r="D5" s="18" t="s">
        <v>317</v>
      </c>
    </row>
    <row r="6" spans="1:4">
      <c r="A6">
        <v>5</v>
      </c>
      <c r="B6" s="18" t="s">
        <v>2</v>
      </c>
      <c r="C6" s="18" t="s">
        <v>13</v>
      </c>
      <c r="D6" s="18" t="s">
        <v>13</v>
      </c>
    </row>
    <row r="7" spans="1:4">
      <c r="A7">
        <v>6</v>
      </c>
      <c r="B7" s="18" t="s">
        <v>14</v>
      </c>
      <c r="C7" s="18" t="s">
        <v>15</v>
      </c>
      <c r="D7" s="18" t="s">
        <v>322</v>
      </c>
    </row>
    <row r="8" spans="1:4">
      <c r="A8">
        <v>7</v>
      </c>
      <c r="B8" s="18" t="s">
        <v>326</v>
      </c>
      <c r="C8" s="18" t="s">
        <v>325</v>
      </c>
      <c r="D8" s="18" t="s">
        <v>324</v>
      </c>
    </row>
    <row r="9" spans="1:4">
      <c r="A9">
        <v>8</v>
      </c>
      <c r="B9" s="18" t="s">
        <v>16</v>
      </c>
      <c r="C9" s="18" t="s">
        <v>17</v>
      </c>
      <c r="D9" s="18" t="s">
        <v>323</v>
      </c>
    </row>
    <row r="10" spans="1:4">
      <c r="A10">
        <v>9</v>
      </c>
      <c r="B10" s="18" t="s">
        <v>18</v>
      </c>
      <c r="C10" s="18" t="s">
        <v>306</v>
      </c>
      <c r="D10" s="18" t="s">
        <v>318</v>
      </c>
    </row>
    <row r="11" spans="1:4">
      <c r="A11">
        <v>10</v>
      </c>
      <c r="B11" s="18" t="s">
        <v>6</v>
      </c>
      <c r="C11" s="18" t="s">
        <v>28</v>
      </c>
      <c r="D11" s="18" t="s">
        <v>6</v>
      </c>
    </row>
    <row r="12" spans="1:4">
      <c r="A12">
        <v>11</v>
      </c>
      <c r="B12" s="18" t="s">
        <v>19</v>
      </c>
      <c r="C12" s="18" t="s">
        <v>20</v>
      </c>
      <c r="D12" s="18" t="s">
        <v>20</v>
      </c>
    </row>
    <row r="13" spans="1:4">
      <c r="A13">
        <v>12</v>
      </c>
      <c r="B13" s="18" t="s">
        <v>7</v>
      </c>
      <c r="C13" s="18" t="s">
        <v>21</v>
      </c>
      <c r="D13" s="18" t="s">
        <v>22</v>
      </c>
    </row>
    <row r="14" spans="1:4" ht="14.25" customHeight="1">
      <c r="A14">
        <v>13</v>
      </c>
      <c r="B14" s="18" t="s">
        <v>23</v>
      </c>
      <c r="C14" s="18" t="s">
        <v>24</v>
      </c>
      <c r="D14" s="18" t="s">
        <v>319</v>
      </c>
    </row>
    <row r="15" spans="1:4">
      <c r="A15">
        <v>14</v>
      </c>
      <c r="B15" s="18" t="s">
        <v>25</v>
      </c>
      <c r="C15" s="18" t="s">
        <v>26</v>
      </c>
      <c r="D15" s="18" t="s">
        <v>27</v>
      </c>
    </row>
    <row r="16" spans="1:4">
      <c r="A16">
        <v>15</v>
      </c>
      <c r="B16" s="18" t="s">
        <v>6</v>
      </c>
      <c r="C16" s="18" t="s">
        <v>28</v>
      </c>
      <c r="D16" s="18" t="s">
        <v>6</v>
      </c>
    </row>
    <row r="17" spans="1:6">
      <c r="A17">
        <v>16</v>
      </c>
      <c r="B17" s="18" t="s">
        <v>5</v>
      </c>
      <c r="C17" s="18" t="s">
        <v>29</v>
      </c>
      <c r="D17" s="18" t="s">
        <v>29</v>
      </c>
    </row>
    <row r="18" spans="1:6">
      <c r="A18">
        <v>17</v>
      </c>
      <c r="B18" s="18" t="s">
        <v>30</v>
      </c>
      <c r="C18" s="18" t="s">
        <v>31</v>
      </c>
      <c r="D18" s="18" t="s">
        <v>32</v>
      </c>
    </row>
    <row r="19" spans="1:6">
      <c r="A19">
        <v>18</v>
      </c>
      <c r="B19" s="18" t="s">
        <v>252</v>
      </c>
      <c r="C19" s="18" t="s">
        <v>328</v>
      </c>
      <c r="D19" s="18" t="s">
        <v>327</v>
      </c>
    </row>
    <row r="20" spans="1:6">
      <c r="A20">
        <v>19</v>
      </c>
      <c r="B20" s="18" t="s">
        <v>33</v>
      </c>
      <c r="C20" s="18" t="s">
        <v>34</v>
      </c>
      <c r="D20" s="18" t="s">
        <v>35</v>
      </c>
    </row>
    <row r="21" spans="1:6">
      <c r="A21">
        <v>20</v>
      </c>
      <c r="B21" s="18" t="s">
        <v>36</v>
      </c>
      <c r="C21" s="18" t="s">
        <v>36</v>
      </c>
      <c r="D21" s="18" t="s">
        <v>37</v>
      </c>
    </row>
    <row r="22" spans="1:6">
      <c r="A22">
        <v>21</v>
      </c>
      <c r="B22" s="18" t="s">
        <v>6</v>
      </c>
      <c r="C22" s="18" t="s">
        <v>28</v>
      </c>
      <c r="D22" s="18" t="s">
        <v>6</v>
      </c>
    </row>
    <row r="23" spans="1:6">
      <c r="A23">
        <v>22</v>
      </c>
      <c r="B23" s="18" t="s">
        <v>5</v>
      </c>
      <c r="C23" s="18" t="s">
        <v>29</v>
      </c>
      <c r="D23" s="18" t="s">
        <v>29</v>
      </c>
    </row>
    <row r="24" spans="1:6">
      <c r="A24">
        <v>23</v>
      </c>
      <c r="B24" s="18" t="s">
        <v>246</v>
      </c>
      <c r="C24" s="18" t="s">
        <v>247</v>
      </c>
      <c r="D24" s="18" t="s">
        <v>248</v>
      </c>
    </row>
    <row r="25" spans="1:6">
      <c r="A25">
        <v>24</v>
      </c>
      <c r="B25" s="18" t="s">
        <v>2</v>
      </c>
      <c r="C25" s="18" t="s">
        <v>13</v>
      </c>
      <c r="D25" s="18" t="s">
        <v>13</v>
      </c>
    </row>
    <row r="26" spans="1:6">
      <c r="A26">
        <v>25</v>
      </c>
      <c r="B26" s="18" t="s">
        <v>38</v>
      </c>
      <c r="C26" s="18" t="s">
        <v>39</v>
      </c>
      <c r="D26" s="18" t="s">
        <v>320</v>
      </c>
    </row>
    <row r="27" spans="1:6">
      <c r="A27" s="19">
        <v>26</v>
      </c>
      <c r="B27" s="20" t="s">
        <v>0</v>
      </c>
      <c r="C27" s="20" t="s">
        <v>40</v>
      </c>
      <c r="D27" s="20" t="s">
        <v>41</v>
      </c>
    </row>
    <row r="28" spans="1:6">
      <c r="A28" s="19">
        <v>27</v>
      </c>
      <c r="B28" s="20" t="s">
        <v>296</v>
      </c>
      <c r="C28" s="20" t="s">
        <v>295</v>
      </c>
      <c r="D28" s="20" t="s">
        <v>294</v>
      </c>
    </row>
    <row r="29" spans="1:6" s="9" customFormat="1" ht="42.75">
      <c r="A29" s="19">
        <v>28</v>
      </c>
      <c r="B29" s="21" t="s">
        <v>311</v>
      </c>
      <c r="C29" s="21" t="s">
        <v>312</v>
      </c>
      <c r="D29" s="21" t="s">
        <v>310</v>
      </c>
      <c r="F29"/>
    </row>
    <row r="30" spans="1:6">
      <c r="A30" s="19">
        <v>29</v>
      </c>
      <c r="B30" s="21" t="s">
        <v>4</v>
      </c>
      <c r="C30" s="21" t="s">
        <v>244</v>
      </c>
      <c r="D30" s="21" t="s">
        <v>245</v>
      </c>
    </row>
    <row r="31" spans="1:6">
      <c r="A31" s="19">
        <v>30</v>
      </c>
      <c r="B31" s="21" t="s">
        <v>3</v>
      </c>
      <c r="C31" s="21" t="s">
        <v>42</v>
      </c>
      <c r="D31" s="21" t="s">
        <v>321</v>
      </c>
    </row>
    <row r="32" spans="1:6">
      <c r="A32" s="19">
        <v>31</v>
      </c>
      <c r="B32" s="21" t="s">
        <v>380</v>
      </c>
      <c r="C32" s="21" t="s">
        <v>381</v>
      </c>
      <c r="D32" s="21" t="s">
        <v>379</v>
      </c>
    </row>
    <row r="33" spans="1:4" ht="29.25">
      <c r="A33" s="19">
        <v>32</v>
      </c>
      <c r="B33" s="21" t="s">
        <v>300</v>
      </c>
      <c r="C33" s="21" t="s">
        <v>301</v>
      </c>
      <c r="D33" s="21" t="s">
        <v>302</v>
      </c>
    </row>
    <row r="34" spans="1:4" ht="20.25" customHeight="1">
      <c r="A34" s="19">
        <v>33</v>
      </c>
      <c r="B34" s="21" t="s">
        <v>303</v>
      </c>
      <c r="C34" s="21" t="s">
        <v>304</v>
      </c>
      <c r="D34" s="21" t="s">
        <v>305</v>
      </c>
    </row>
    <row r="35" spans="1:4" ht="300.60000000000002" customHeight="1">
      <c r="A35" s="19">
        <v>34</v>
      </c>
      <c r="B35" s="154" t="s">
        <v>339</v>
      </c>
      <c r="C35" s="153" t="s">
        <v>340</v>
      </c>
      <c r="D35" s="153" t="s">
        <v>341</v>
      </c>
    </row>
    <row r="39" spans="1:4">
      <c r="B39" s="7"/>
      <c r="D39" s="8"/>
    </row>
    <row r="40" spans="1:4">
      <c r="D40" s="8"/>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V2.1_Form-CH"/>
    <f:field ref="objsubject" par="" edit="true" text=""/>
    <f:field ref="objcreatedby" par="" text="Hirzel, Estelle, hie, BLV"/>
    <f:field ref="objcreatedat" par="" text="08.05.2018 10:01:17"/>
    <f:field ref="objchangedby" par="" text="Mien, Ousmane, emio, GS-EDI"/>
    <f:field ref="objmodifiedat" par="" text="14.09.2018 10:39:28"/>
    <f:field ref="doc_FSCFOLIO_1_1001_FieldDocumentNumber" par="" text=""/>
    <f:field ref="doc_FSCFOLIO_1_1001_FieldSubject" par="" edit="true" text=""/>
    <f:field ref="FSCFOLIO_1_1001_FieldCurrentUser" par="" text="Estelle Hirzel"/>
    <f:field ref="CCAPRECONFIG_15_1001_Objektname" par="" edit="true" text="V2.1_Form-CH"/>
    <f:field ref="CHPRECONFIG_1_1001_Objektname" par="" edit="true" text="V2.1_Form-CH"/>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Form-CH</vt:lpstr>
      <vt:lpstr>Liste Tierarten </vt:lpstr>
      <vt:lpstr>Tiere, animaux, animali</vt:lpstr>
      <vt:lpstr>Adressen Kantone</vt:lpstr>
      <vt:lpstr>Label_d_f_e</vt:lpstr>
      <vt:lpstr>Deutsch</vt:lpstr>
      <vt:lpstr>English</vt:lpstr>
      <vt:lpstr>Français</vt:lpstr>
      <vt:lpstr>ja</vt:lpstr>
      <vt:lpstr>Kanton</vt:lpstr>
      <vt:lpstr>nein</vt:lpstr>
      <vt:lpstr>no</vt:lpstr>
      <vt:lpstr>non</vt:lpstr>
      <vt:lpstr>oui</vt:lpstr>
      <vt:lpstr>Sprachen</vt:lpstr>
      <vt:lpstr>yes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Ehi Aimé BLV</dc:creator>
  <cp:lastModifiedBy>Bucher Ramon BLV</cp:lastModifiedBy>
  <cp:lastPrinted>2016-11-30T09:47:17Z</cp:lastPrinted>
  <dcterms:created xsi:type="dcterms:W3CDTF">2016-01-22T07:52:07Z</dcterms:created>
  <dcterms:modified xsi:type="dcterms:W3CDTF">2021-01-27T12:54:19Z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2018-05-08/67</vt:lpwstr>
  </property>
  <property fmtid="{D5CDD505-2E9C-101B-9397-08002B2CF9AE}" pid="3" name="FSC#EVDCFG@15.1400:DossierBarCode">
    <vt:lpwstr/>
  </property>
  <property fmtid="{D5CDD505-2E9C-101B-9397-08002B2CF9AE}" pid="4" name="FSC#EVDCFG@15.1400:ActualVersionNumber">
    <vt:lpwstr>2</vt:lpwstr>
  </property>
  <property fmtid="{D5CDD505-2E9C-101B-9397-08002B2CF9AE}" pid="5" name="FSC#EVDCFG@15.1400:ActualVersionCreatedAt">
    <vt:lpwstr>2018-09-14T10:31:19</vt:lpwstr>
  </property>
  <property fmtid="{D5CDD505-2E9C-101B-9397-08002B2CF9AE}" pid="6" name="FSC#EVDCFG@15.1400:ResponsibleBureau_DE">
    <vt:lpwstr>BLV</vt:lpwstr>
  </property>
  <property fmtid="{D5CDD505-2E9C-101B-9397-08002B2CF9AE}" pid="7" name="FSC#EVDCFG@15.1400:ResponsibleBureau_EN">
    <vt:lpwstr>BLV</vt:lpwstr>
  </property>
  <property fmtid="{D5CDD505-2E9C-101B-9397-08002B2CF9AE}" pid="8" name="FSC#EVDCFG@15.1400:ResponsibleBureau_FR">
    <vt:lpwstr>BLV</vt:lpwstr>
  </property>
  <property fmtid="{D5CDD505-2E9C-101B-9397-08002B2CF9AE}" pid="9" name="FSC#EVDCFG@15.1400:ResponsibleBureau_IT">
    <vt:lpwstr>COO.2080.99.1.47616</vt:lpwstr>
  </property>
  <property fmtid="{D5CDD505-2E9C-101B-9397-08002B2CF9AE}" pid="10" name="FSC#EDIBLV@15.1700:UserInChargeUserTitle">
    <vt:lpwstr/>
  </property>
  <property fmtid="{D5CDD505-2E9C-101B-9397-08002B2CF9AE}" pid="11" name="FSC#EDIBLV@15.1700:UserInChargeUserName">
    <vt:lpwstr/>
  </property>
  <property fmtid="{D5CDD505-2E9C-101B-9397-08002B2CF9AE}" pid="12" name="FSC#EDIBLV@15.1700:UserInChargeUserFirstname">
    <vt:lpwstr/>
  </property>
  <property fmtid="{D5CDD505-2E9C-101B-9397-08002B2CF9AE}" pid="13" name="FSC#EDIBLV@15.1700:UserInChargeUserEnvSalutationDE">
    <vt:lpwstr/>
  </property>
  <property fmtid="{D5CDD505-2E9C-101B-9397-08002B2CF9AE}" pid="14" name="FSC#EDIBLV@15.1700:UserInChargeUserEnvSalutationEN">
    <vt:lpwstr/>
  </property>
  <property fmtid="{D5CDD505-2E9C-101B-9397-08002B2CF9AE}" pid="15" name="FSC#EDIBLV@15.1700:UserInChargeUserEnvSalutationFR">
    <vt:lpwstr/>
  </property>
  <property fmtid="{D5CDD505-2E9C-101B-9397-08002B2CF9AE}" pid="16" name="FSC#EDIBLV@15.1700:UserInChargeUserEnvSalutationIT">
    <vt:lpwstr/>
  </property>
  <property fmtid="{D5CDD505-2E9C-101B-9397-08002B2CF9AE}" pid="17" name="FSC#EDIBLV@15.1700:FilerespUserPersonTitle">
    <vt:lpwstr/>
  </property>
  <property fmtid="{D5CDD505-2E9C-101B-9397-08002B2CF9AE}" pid="18" name="FSC#EVDCFG@15.1400:Address">
    <vt:lpwstr/>
  </property>
  <property fmtid="{D5CDD505-2E9C-101B-9397-08002B2CF9AE}" pid="19" name="FSC#EVDCFG@15.1400:PositionNumber">
    <vt:lpwstr>061</vt:lpwstr>
  </property>
  <property fmtid="{D5CDD505-2E9C-101B-9397-08002B2CF9AE}" pid="20" name="FSC#EVDCFG@15.1400:Dossierref">
    <vt:lpwstr>061/2014/00084</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Stab</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V2.1_Form-CH</vt:lpwstr>
  </property>
  <property fmtid="{D5CDD505-2E9C-101B-9397-08002B2CF9AE}" pid="47" name="FSC#EVDCFG@15.1400:UserFunction">
    <vt:lpwstr/>
  </property>
  <property fmtid="{D5CDD505-2E9C-101B-9397-08002B2CF9AE}" pid="48" name="FSC#EVDCFG@15.1400:SalutationEnglishUser">
    <vt:lpwstr/>
  </property>
  <property fmtid="{D5CDD505-2E9C-101B-9397-08002B2CF9AE}" pid="49" name="FSC#EVDCFG@15.1400:SalutationFrenchUser">
    <vt:lpwstr/>
  </property>
  <property fmtid="{D5CDD505-2E9C-101B-9397-08002B2CF9AE}" pid="50" name="FSC#EVDCFG@15.1400:SalutationGermanUser">
    <vt:lpwstr/>
  </property>
  <property fmtid="{D5CDD505-2E9C-101B-9397-08002B2CF9AE}" pid="51" name="FSC#EVDCFG@15.1400:SalutationItalianUser">
    <vt:lpwstr/>
  </property>
  <property fmtid="{D5CDD505-2E9C-101B-9397-08002B2CF9AE}" pid="52" name="FSC#EVDCFG@15.1400:FileRespOrgShortname">
    <vt:lpwstr>Stab</vt:lpwstr>
  </property>
  <property fmtid="{D5CDD505-2E9C-101B-9397-08002B2CF9AE}" pid="53" name="FSC#EDIBLV@15.1700:ResponsibleEditorFirstname">
    <vt:lpwstr/>
  </property>
  <property fmtid="{D5CDD505-2E9C-101B-9397-08002B2CF9AE}" pid="54" name="FSC#EDIBLV@15.1700:ResponsibleEditorSurname">
    <vt:lpwstr/>
  </property>
  <property fmtid="{D5CDD505-2E9C-101B-9397-08002B2CF9AE}" pid="55" name="FSC#EDIBLV@15.1700:GroupTitle">
    <vt:lpwstr>Stab</vt:lpwstr>
  </property>
  <property fmtid="{D5CDD505-2E9C-101B-9397-08002B2CF9AE}" pid="56" name="FSC#EVDCFG@15.1400:SalutationGerman">
    <vt:lpwstr>Stab</vt:lpwstr>
  </property>
  <property fmtid="{D5CDD505-2E9C-101B-9397-08002B2CF9AE}" pid="57" name="FSC#EVDCFG@15.1400:SalutationFrench">
    <vt:lpwstr>État -major</vt:lpwstr>
  </property>
  <property fmtid="{D5CDD505-2E9C-101B-9397-08002B2CF9AE}" pid="58" name="FSC#EVDCFG@15.1400:SalutationItalian">
    <vt:lpwstr>Stato maggiore</vt:lpwstr>
  </property>
  <property fmtid="{D5CDD505-2E9C-101B-9397-08002B2CF9AE}" pid="59" name="FSC#EVDCFG@15.1400:SalutationEnglish">
    <vt:lpwstr>Staff</vt:lpwstr>
  </property>
  <property fmtid="{D5CDD505-2E9C-101B-9397-08002B2CF9AE}" pid="60" name="FSC#BSVTEMPL@102.1950:FileRespAmtstitel">
    <vt:lpwstr/>
  </property>
  <property fmtid="{D5CDD505-2E9C-101B-9397-08002B2CF9AE}" pid="61" name="FSC#BSVTEMPL@102.1950:FileRespAmtstitel_F">
    <vt:lpwstr/>
  </property>
  <property fmtid="{D5CDD505-2E9C-101B-9397-08002B2CF9AE}" pid="62" name="FSC#BSVTEMPL@102.1950:FileRespAmtstitel_I">
    <vt:lpwstr/>
  </property>
  <property fmtid="{D5CDD505-2E9C-101B-9397-08002B2CF9AE}" pid="63" name="FSC#BSVTEMPL@102.1950:FileRespAmtstitel_E">
    <vt:lpwstr/>
  </property>
  <property fmtid="{D5CDD505-2E9C-101B-9397-08002B2CF9AE}" pid="64" name="FSC#BSVTEMPL@102.1950:AssignmentName">
    <vt:lpwstr/>
  </property>
  <property fmtid="{D5CDD505-2E9C-101B-9397-08002B2CF9AE}" pid="65" name="FSC#BSVTEMPL@102.1950:BSVShortsign">
    <vt:lpwstr/>
  </property>
  <property fmtid="{D5CDD505-2E9C-101B-9397-08002B2CF9AE}" pid="66" name="FSC#BSVTEMPL@102.1950:DocumentID">
    <vt:lpwstr>67</vt:lpwstr>
  </property>
  <property fmtid="{D5CDD505-2E9C-101B-9397-08002B2CF9AE}" pid="67" name="FSC#BSVTEMPL@102.1950:Dossierref">
    <vt:lpwstr>061/2014/00084</vt:lpwstr>
  </property>
  <property fmtid="{D5CDD505-2E9C-101B-9397-08002B2CF9AE}" pid="68" name="FSC#BSVTEMPL@102.1950:Oursign">
    <vt:lpwstr>061/2014/00084 08.05.2018</vt:lpwstr>
  </property>
  <property fmtid="{D5CDD505-2E9C-101B-9397-08002B2CF9AE}" pid="69" name="FSC#BSVTEMPL@102.1950:EmpfName">
    <vt:lpwstr/>
  </property>
  <property fmtid="{D5CDD505-2E9C-101B-9397-08002B2CF9AE}" pid="70" name="FSC#BSVTEMPL@102.1950:EmpfOrt">
    <vt:lpwstr/>
  </property>
  <property fmtid="{D5CDD505-2E9C-101B-9397-08002B2CF9AE}" pid="71" name="FSC#BSVTEMPL@102.1950:EmpfPLZ">
    <vt:lpwstr/>
  </property>
  <property fmtid="{D5CDD505-2E9C-101B-9397-08002B2CF9AE}" pid="72" name="FSC#BSVTEMPL@102.1950:EmpfStrasse">
    <vt:lpwstr/>
  </property>
  <property fmtid="{D5CDD505-2E9C-101B-9397-08002B2CF9AE}" pid="73" name="FSC#BSVTEMPL@102.1950:FileRespEmail">
    <vt:lpwstr/>
  </property>
  <property fmtid="{D5CDD505-2E9C-101B-9397-08002B2CF9AE}" pid="74" name="FSC#BSVTEMPL@102.1950:FileRespFax">
    <vt:lpwstr/>
  </property>
  <property fmtid="{D5CDD505-2E9C-101B-9397-08002B2CF9AE}" pid="75" name="FSC#BSVTEMPL@102.1950:FileRespHome">
    <vt:lpwstr/>
  </property>
  <property fmtid="{D5CDD505-2E9C-101B-9397-08002B2CF9AE}" pid="76" name="FSC#BSVTEMPL@102.1950:FileRespStreet">
    <vt:lpwstr/>
  </property>
  <property fmtid="{D5CDD505-2E9C-101B-9397-08002B2CF9AE}" pid="77" name="FSC#BSVTEMPL@102.1950:FileRespTel">
    <vt:lpwstr/>
  </property>
  <property fmtid="{D5CDD505-2E9C-101B-9397-08002B2CF9AE}" pid="78" name="FSC#BSVTEMPL@102.1950:FileRespZipCode">
    <vt:lpwstr/>
  </property>
  <property fmtid="{D5CDD505-2E9C-101B-9397-08002B2CF9AE}" pid="79" name="FSC#BSVTEMPL@102.1950:NameFileResponsible">
    <vt:lpwstr/>
  </property>
  <property fmtid="{D5CDD505-2E9C-101B-9397-08002B2CF9AE}" pid="80" name="FSC#BSVTEMPL@102.1950:Shortsign">
    <vt:lpwstr/>
  </property>
  <property fmtid="{D5CDD505-2E9C-101B-9397-08002B2CF9AE}" pid="81" name="FSC#BSVTEMPL@102.1950:UserFunction">
    <vt:lpwstr/>
  </property>
  <property fmtid="{D5CDD505-2E9C-101B-9397-08002B2CF9AE}" pid="82" name="FSC#BSVTEMPL@102.1950:VornameNameFileResponsible">
    <vt:lpwstr/>
  </property>
  <property fmtid="{D5CDD505-2E9C-101B-9397-08002B2CF9AE}" pid="83" name="FSC#BSVTEMPL@102.1950:FileResponsible">
    <vt:lpwstr/>
  </property>
  <property fmtid="{D5CDD505-2E9C-101B-9397-08002B2CF9AE}" pid="84" name="FSC#BSVTEMPL@102.1950:FileRespOrg">
    <vt:lpwstr>Stab, BLV</vt:lpwstr>
  </property>
  <property fmtid="{D5CDD505-2E9C-101B-9397-08002B2CF9AE}" pid="85" name="FSC#BSVTEMPL@102.1950:FileRespOrgHome">
    <vt:lpwstr/>
  </property>
  <property fmtid="{D5CDD505-2E9C-101B-9397-08002B2CF9AE}" pid="86" name="FSC#BSVTEMPL@102.1950:FileRespOrgStreet">
    <vt:lpwstr/>
  </property>
  <property fmtid="{D5CDD505-2E9C-101B-9397-08002B2CF9AE}" pid="87" name="FSC#BSVTEMPL@102.1950:FileRespOrgZipCode">
    <vt:lpwstr/>
  </property>
  <property fmtid="{D5CDD505-2E9C-101B-9397-08002B2CF9AE}" pid="88" name="FSC#BSVTEMPL@102.1950:FileRespOU">
    <vt:lpwstr>Staff</vt:lpwstr>
  </property>
  <property fmtid="{D5CDD505-2E9C-101B-9397-08002B2CF9AE}" pid="89" name="FSC#BSVTEMPL@102.1950:Registrierdatum">
    <vt:lpwstr/>
  </property>
  <property fmtid="{D5CDD505-2E9C-101B-9397-08002B2CF9AE}" pid="90" name="FSC#BSVTEMPL@102.1950:RegPlanPos">
    <vt:lpwstr/>
  </property>
  <property fmtid="{D5CDD505-2E9C-101B-9397-08002B2CF9AE}" pid="91" name="FSC#BSVTEMPL@102.1950:ShortsignCreate">
    <vt:lpwstr/>
  </property>
  <property fmtid="{D5CDD505-2E9C-101B-9397-08002B2CF9AE}" pid="92" name="FSC#BSVTEMPL@102.1950:SubjectSubFile">
    <vt:lpwstr>V2.1_Form-CH</vt:lpwstr>
  </property>
  <property fmtid="{D5CDD505-2E9C-101B-9397-08002B2CF9AE}" pid="93" name="FSC#BSVTEMPL@102.1950:SubjectDocument">
    <vt:lpwstr/>
  </property>
  <property fmtid="{D5CDD505-2E9C-101B-9397-08002B2CF9AE}" pid="94" name="FSC#BSVTEMPL@102.1950:TitleDossier">
    <vt:lpwstr>Managementhandbuch</vt:lpwstr>
  </property>
  <property fmtid="{D5CDD505-2E9C-101B-9397-08002B2CF9AE}" pid="95" name="FSC#BSVTEMPL@102.1950:ZusendungAm">
    <vt:lpwstr/>
  </property>
  <property fmtid="{D5CDD505-2E9C-101B-9397-08002B2CF9AE}" pid="96" name="FSC#EDICFG@15.1700:DossierrefSubFile">
    <vt:lpwstr>2018-05-08/67</vt:lpwstr>
  </property>
  <property fmtid="{D5CDD505-2E9C-101B-9397-08002B2CF9AE}" pid="97" name="FSC#EDICFG@15.1700:UniqueSubFileNumber">
    <vt:lpwstr>20181908-0067</vt:lpwstr>
  </property>
  <property fmtid="{D5CDD505-2E9C-101B-9397-08002B2CF9AE}" pid="98" name="FSC#BSVTEMPL@102.1950:DocumentIDEnhanced">
    <vt:lpwstr>061/2014/00084 08.05.2018 Doknr: 67</vt:lpwstr>
  </property>
  <property fmtid="{D5CDD505-2E9C-101B-9397-08002B2CF9AE}" pid="99" name="FSC#EDICFG@15.1700:FileRespInitials">
    <vt:lpwstr/>
  </property>
  <property fmtid="{D5CDD505-2E9C-101B-9397-08002B2CF9AE}" pid="100" name="FSC#EDICFG@15.1700:FileRespOrgD">
    <vt:lpwstr>Stab</vt:lpwstr>
  </property>
  <property fmtid="{D5CDD505-2E9C-101B-9397-08002B2CF9AE}" pid="101" name="FSC#EDICFG@15.1700:FileRespOrgF">
    <vt:lpwstr>État -major</vt:lpwstr>
  </property>
  <property fmtid="{D5CDD505-2E9C-101B-9397-08002B2CF9AE}" pid="102" name="FSC#EDICFG@15.1700:FileRespOrgE">
    <vt:lpwstr>Staff</vt:lpwstr>
  </property>
  <property fmtid="{D5CDD505-2E9C-101B-9397-08002B2CF9AE}" pid="103" name="FSC#EDICFG@15.1700:FileRespOrgI">
    <vt:lpwstr>Stato maggiore</vt:lpwstr>
  </property>
  <property fmtid="{D5CDD505-2E9C-101B-9397-08002B2CF9AE}" pid="104" name="FSC#EDICFG@15.1700:FileResponsibleSalutation">
    <vt:lpwstr/>
  </property>
  <property fmtid="{D5CDD505-2E9C-101B-9397-08002B2CF9AE}" pid="105" name="FSC#EDICFG@15.1700:SignerLeft">
    <vt:lpwstr/>
  </property>
  <property fmtid="{D5CDD505-2E9C-101B-9397-08002B2CF9AE}" pid="106" name="FSC#EDICFG@15.1700:SignerLeftFunction">
    <vt:lpwstr/>
  </property>
  <property fmtid="{D5CDD505-2E9C-101B-9397-08002B2CF9AE}" pid="107" name="FSC#EDICFG@15.1700:SignerRight">
    <vt:lpwstr/>
  </property>
  <property fmtid="{D5CDD505-2E9C-101B-9397-08002B2CF9AE}" pid="108" name="FSC#EDICFG@15.1700:SignerRightFunction">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2014</vt:lpwstr>
  </property>
  <property fmtid="{D5CDD505-2E9C-101B-9397-08002B2CF9AE}" pid="112" name="FSC#COOELAK@1.1001:FileRefOrdinal">
    <vt:lpwstr>84</vt:lpwstr>
  </property>
  <property fmtid="{D5CDD505-2E9C-101B-9397-08002B2CF9AE}" pid="113" name="FSC#COOELAK@1.1001:FileRefOU">
    <vt:lpwstr>IL</vt:lpwstr>
  </property>
  <property fmtid="{D5CDD505-2E9C-101B-9397-08002B2CF9AE}" pid="114" name="FSC#COOELAK@1.1001:Organization">
    <vt:lpwstr/>
  </property>
  <property fmtid="{D5CDD505-2E9C-101B-9397-08002B2CF9AE}" pid="115" name="FSC#COOELAK@1.1001:Owner">
    <vt:lpwstr>Hirzel Estelle</vt:lpwstr>
  </property>
  <property fmtid="{D5CDD505-2E9C-101B-9397-08002B2CF9AE}" pid="116" name="FSC#COOELAK@1.1001:OwnerExtension">
    <vt:lpwstr>+41 58 463 85 58</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Tierschutz, BLV</vt:lpwstr>
  </property>
  <property fmtid="{D5CDD505-2E9C-101B-9397-08002B2CF9AE}" pid="123" name="FSC#COOELAK@1.1001:CreatedAt">
    <vt:lpwstr>08.05.2018</vt:lpwstr>
  </property>
  <property fmtid="{D5CDD505-2E9C-101B-9397-08002B2CF9AE}" pid="124" name="FSC#COOELAK@1.1001:OU">
    <vt:lpwstr>Stab, BLV</vt:lpwstr>
  </property>
  <property fmtid="{D5CDD505-2E9C-101B-9397-08002B2CF9AE}" pid="125" name="FSC#COOELAK@1.1001:Priority">
    <vt:lpwstr> ()</vt:lpwstr>
  </property>
  <property fmtid="{D5CDD505-2E9C-101B-9397-08002B2CF9AE}" pid="126" name="FSC#COOELAK@1.1001:ObjBarCode">
    <vt:lpwstr>*COO.2101.102.4.696202*</vt:lpwstr>
  </property>
  <property fmtid="{D5CDD505-2E9C-101B-9397-08002B2CF9AE}" pid="127" name="FSC#COOELAK@1.1001:RefBarCode">
    <vt:lpwstr>*COO.2101.102.6.696203*</vt:lpwstr>
  </property>
  <property fmtid="{D5CDD505-2E9C-101B-9397-08002B2CF9AE}" pid="128" name="FSC#COOELAK@1.1001:FileRefBarCode">
    <vt:lpwstr>*061/2014/00084*</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061</vt:lpwstr>
  </property>
  <property fmtid="{D5CDD505-2E9C-101B-9397-08002B2CF9AE}" pid="142" name="FSC#COOELAK@1.1001:CurrentUserRolePos">
    <vt:lpwstr>Sachbearbeiter/in</vt:lpwstr>
  </property>
  <property fmtid="{D5CDD505-2E9C-101B-9397-08002B2CF9AE}" pid="143" name="FSC#COOELAK@1.1001:CurrentUserEmail">
    <vt:lpwstr>estelle.hirzel@blv.admin.ch</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V2.1_Form-CH</vt:lpwstr>
  </property>
  <property fmtid="{D5CDD505-2E9C-101B-9397-08002B2CF9AE}" pid="156" name="FSC#ATSTATECFG@1.1001:DepartmentZipCode">
    <vt:lpwstr>3097</vt:lpwstr>
  </property>
  <property fmtid="{D5CDD505-2E9C-101B-9397-08002B2CF9AE}" pid="157" name="FSC#ATSTATECFG@1.1001:DepartmentCountry">
    <vt:lpwstr/>
  </property>
  <property fmtid="{D5CDD505-2E9C-101B-9397-08002B2CF9AE}" pid="158" name="FSC#ATSTATECFG@1.1001:DepartmentCity">
    <vt:lpwstr>Bern-Liebefeld</vt:lpwstr>
  </property>
  <property fmtid="{D5CDD505-2E9C-101B-9397-08002B2CF9AE}" pid="159" name="FSC#ATSTATECFG@1.1001:DepartmentStreet">
    <vt:lpwstr>Schwarzenburgstrasse 155</vt:lpwstr>
  </property>
  <property fmtid="{D5CDD505-2E9C-101B-9397-08002B2CF9AE}" pid="160" name="FSC#ATSTATECFG@1.1001:DepartmentDVR">
    <vt:lpwstr/>
  </property>
  <property fmtid="{D5CDD505-2E9C-101B-9397-08002B2CF9AE}" pid="161" name="FSC#ATSTATECFG@1.1001:DepartmentUID">
    <vt:lpwstr/>
  </property>
  <property fmtid="{D5CDD505-2E9C-101B-9397-08002B2CF9AE}" pid="162" name="FSC#ATSTATECFG@1.1001:SubfileReference">
    <vt:lpwstr>2018-05-08/67</vt:lpwstr>
  </property>
  <property fmtid="{D5CDD505-2E9C-101B-9397-08002B2CF9AE}" pid="163" name="FSC#ATSTATECFG@1.1001:Clause">
    <vt:lpwstr/>
  </property>
  <property fmtid="{D5CDD505-2E9C-101B-9397-08002B2CF9AE}" pid="164" name="FSC#ATSTATECFG@1.1001:ApprovedSignature">
    <vt:lpwstr/>
  </property>
  <property fmtid="{D5CDD505-2E9C-101B-9397-08002B2CF9AE}" pid="165" name="FSC#ATSTATECFG@1.1001:BankAccount">
    <vt:lpwstr/>
  </property>
  <property fmtid="{D5CDD505-2E9C-101B-9397-08002B2CF9AE}" pid="166" name="FSC#ATSTATECFG@1.1001:BankAccountOwner">
    <vt:lpwstr/>
  </property>
  <property fmtid="{D5CDD505-2E9C-101B-9397-08002B2CF9AE}" pid="167" name="FSC#ATSTATECFG@1.1001:BankInstitute">
    <vt:lpwstr/>
  </property>
  <property fmtid="{D5CDD505-2E9C-101B-9397-08002B2CF9AE}" pid="168" name="FSC#ATSTATECFG@1.1001:BankAccountID">
    <vt:lpwstr/>
  </property>
  <property fmtid="{D5CDD505-2E9C-101B-9397-08002B2CF9AE}" pid="169" name="FSC#ATSTATECFG@1.1001:BankAccountIBAN">
    <vt:lpwstr/>
  </property>
  <property fmtid="{D5CDD505-2E9C-101B-9397-08002B2CF9AE}" pid="170" name="FSC#ATSTATECFG@1.1001:BankAccountBIC">
    <vt:lpwstr/>
  </property>
  <property fmtid="{D5CDD505-2E9C-101B-9397-08002B2CF9AE}" pid="171" name="FSC#ATSTATECFG@1.1001:BankName">
    <vt:lpwstr/>
  </property>
  <property fmtid="{D5CDD505-2E9C-101B-9397-08002B2CF9AE}" pid="172" name="FSC#CCAPRECONFIG@15.1001:AddrAnrede">
    <vt:lpwstr/>
  </property>
  <property fmtid="{D5CDD505-2E9C-101B-9397-08002B2CF9AE}" pid="173" name="FSC#CCAPRECONFIG@15.1001:AddrTitel">
    <vt:lpwstr/>
  </property>
  <property fmtid="{D5CDD505-2E9C-101B-9397-08002B2CF9AE}" pid="174" name="FSC#CCAPRECONFIG@15.1001:AddrNachgestellter_Titel">
    <vt:lpwstr/>
  </property>
  <property fmtid="{D5CDD505-2E9C-101B-9397-08002B2CF9AE}" pid="175" name="FSC#CCAPRECONFIG@15.1001:AddrVorname">
    <vt:lpwstr/>
  </property>
  <property fmtid="{D5CDD505-2E9C-101B-9397-08002B2CF9AE}" pid="176" name="FSC#CCAPRECONFIG@15.1001:AddrNachname">
    <vt:lpwstr/>
  </property>
  <property fmtid="{D5CDD505-2E9C-101B-9397-08002B2CF9AE}" pid="177" name="FSC#CCAPRECONFIG@15.1001:AddrzH">
    <vt:lpwstr/>
  </property>
  <property fmtid="{D5CDD505-2E9C-101B-9397-08002B2CF9AE}" pid="178" name="FSC#CCAPRECONFIG@15.1001:AddrGeschlecht">
    <vt:lpwstr/>
  </property>
  <property fmtid="{D5CDD505-2E9C-101B-9397-08002B2CF9AE}" pid="179" name="FSC#CCAPRECONFIG@15.1001:AddrStrasse">
    <vt:lpwstr/>
  </property>
  <property fmtid="{D5CDD505-2E9C-101B-9397-08002B2CF9AE}" pid="180" name="FSC#CCAPRECONFIG@15.1001:AddrHausnummer">
    <vt:lpwstr/>
  </property>
  <property fmtid="{D5CDD505-2E9C-101B-9397-08002B2CF9AE}" pid="181" name="FSC#CCAPRECONFIG@15.1001:AddrStiege">
    <vt:lpwstr/>
  </property>
  <property fmtid="{D5CDD505-2E9C-101B-9397-08002B2CF9AE}" pid="182" name="FSC#CCAPRECONFIG@15.1001:AddrTuer">
    <vt:lpwstr/>
  </property>
  <property fmtid="{D5CDD505-2E9C-101B-9397-08002B2CF9AE}" pid="183" name="FSC#CCAPRECONFIG@15.1001:AddrPostfach">
    <vt:lpwstr/>
  </property>
  <property fmtid="{D5CDD505-2E9C-101B-9397-08002B2CF9AE}" pid="184" name="FSC#CCAPRECONFIG@15.1001:AddrPostleitzahl">
    <vt:lpwstr/>
  </property>
  <property fmtid="{D5CDD505-2E9C-101B-9397-08002B2CF9AE}" pid="185" name="FSC#CCAPRECONFIG@15.1001:AddrOrt">
    <vt:lpwstr/>
  </property>
  <property fmtid="{D5CDD505-2E9C-101B-9397-08002B2CF9AE}" pid="186" name="FSC#CCAPRECONFIG@15.1001:AddrLand">
    <vt:lpwstr/>
  </property>
  <property fmtid="{D5CDD505-2E9C-101B-9397-08002B2CF9AE}" pid="187" name="FSC#CCAPRECONFIG@15.1001:AddrEmail">
    <vt:lpwstr/>
  </property>
  <property fmtid="{D5CDD505-2E9C-101B-9397-08002B2CF9AE}" pid="188" name="FSC#CCAPRECONFIG@15.1001:AddrAdresse">
    <vt:lpwstr/>
  </property>
  <property fmtid="{D5CDD505-2E9C-101B-9397-08002B2CF9AE}" pid="189" name="FSC#CCAPRECONFIG@15.1001:AddrFax">
    <vt:lpwstr/>
  </property>
  <property fmtid="{D5CDD505-2E9C-101B-9397-08002B2CF9AE}" pid="190" name="FSC#CCAPRECONFIG@15.1001:AddrOrganisationsname">
    <vt:lpwstr/>
  </property>
  <property fmtid="{D5CDD505-2E9C-101B-9397-08002B2CF9AE}" pid="191" name="FSC#CCAPRECONFIG@15.1001:AddrOrganisationskurzname">
    <vt:lpwstr/>
  </property>
  <property fmtid="{D5CDD505-2E9C-101B-9397-08002B2CF9AE}" pid="192" name="FSC#CCAPRECONFIG@15.1001:AddrAbschriftsbemerkung">
    <vt:lpwstr/>
  </property>
  <property fmtid="{D5CDD505-2E9C-101B-9397-08002B2CF9AE}" pid="193" name="FSC#CCAPRECONFIG@15.1001:AddrName_Zeile_2">
    <vt:lpwstr/>
  </property>
  <property fmtid="{D5CDD505-2E9C-101B-9397-08002B2CF9AE}" pid="194" name="FSC#CCAPRECONFIG@15.1001:AddrName_Zeile_3">
    <vt:lpwstr/>
  </property>
  <property fmtid="{D5CDD505-2E9C-101B-9397-08002B2CF9AE}" pid="195" name="FSC#CCAPRECONFIG@15.1001:AddrPostalischeAdresse">
    <vt:lpwstr/>
  </property>
  <property fmtid="{D5CDD505-2E9C-101B-9397-08002B2CF9AE}" pid="196" name="FSC#COOSYSTEM@1.1:Container">
    <vt:lpwstr>COO.2101.102.4.696202</vt:lpwstr>
  </property>
  <property fmtid="{D5CDD505-2E9C-101B-9397-08002B2CF9AE}" pid="197" name="FSC#FSCFOLIO@1.1001:docpropproject">
    <vt:lpwstr/>
  </property>
</Properties>
</file>