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8435" windowHeight="6195" activeTab="0"/>
  </bookViews>
  <sheets>
    <sheet name="Pondeuses" sheetId="1" r:id="rId1"/>
    <sheet name="Jeunes poules" sheetId="2" r:id="rId2"/>
    <sheet name="Poussins" sheetId="3" r:id="rId3"/>
  </sheets>
  <definedNames>
    <definedName name="_xlnm.Print_Area" localSheetId="1">'Jeunes poules'!$A$1:$Q$49</definedName>
    <definedName name="_xlnm.Print_Area" localSheetId="0">'Pondeuses'!$A$1:$Q$61</definedName>
    <definedName name="_xlnm.Print_Area" localSheetId="2">'Poussins'!$A$1:$Q$48</definedName>
  </definedNames>
  <calcPr fullCalcOnLoad="1"/>
</workbook>
</file>

<file path=xl/sharedStrings.xml><?xml version="1.0" encoding="utf-8"?>
<sst xmlns="http://schemas.openxmlformats.org/spreadsheetml/2006/main" count="924" uniqueCount="108">
  <si>
    <t>m2</t>
  </si>
  <si>
    <t>m</t>
  </si>
  <si>
    <t>n</t>
  </si>
  <si>
    <t>Total</t>
  </si>
  <si>
    <t>%</t>
  </si>
  <si>
    <t>x</t>
  </si>
  <si>
    <t xml:space="preserve">: </t>
  </si>
  <si>
    <t xml:space="preserve">x </t>
  </si>
  <si>
    <t>:</t>
  </si>
  <si>
    <t>n/m</t>
  </si>
  <si>
    <t>=</t>
  </si>
  <si>
    <t>n/m2</t>
  </si>
  <si>
    <t>POULES PONDEUSES</t>
  </si>
  <si>
    <t>DATE:</t>
  </si>
  <si>
    <t>No:</t>
  </si>
  <si>
    <t>POULAILLER:</t>
  </si>
  <si>
    <t>SYSTÈME:</t>
  </si>
  <si>
    <t>Donnée du système</t>
  </si>
  <si>
    <t>Surfaces:</t>
  </si>
  <si>
    <t>Dimensions intérieures du poulailler</t>
  </si>
  <si>
    <t>surfaces grillagées</t>
  </si>
  <si>
    <t>Litière</t>
  </si>
  <si>
    <t>aire de grattage</t>
  </si>
  <si>
    <t>litière suppl.</t>
  </si>
  <si>
    <t>Totale aire de grattage</t>
  </si>
  <si>
    <t>niveaux</t>
  </si>
  <si>
    <t>étages de la volière</t>
  </si>
  <si>
    <t>étages mangeoires-perch.</t>
  </si>
  <si>
    <t>étage de base de la volière</t>
  </si>
  <si>
    <t>grillage d'envol volière</t>
  </si>
  <si>
    <t>grillage d'envol nids</t>
  </si>
  <si>
    <t>surfaces spéciales</t>
  </si>
  <si>
    <t>Total surfaces grillagées</t>
  </si>
  <si>
    <t>lignes</t>
  </si>
  <si>
    <t>nombre</t>
  </si>
  <si>
    <t>caillebotis/fosse à crottes</t>
  </si>
  <si>
    <t>Total surfaces disponible</t>
  </si>
  <si>
    <t>abreuvoirs:</t>
  </si>
  <si>
    <t>abreuv. à pipette</t>
  </si>
  <si>
    <t>abreuv. à godets</t>
  </si>
  <si>
    <t>abreuv. ronds</t>
  </si>
  <si>
    <t>tét/m</t>
  </si>
  <si>
    <t>files</t>
  </si>
  <si>
    <t xml:space="preserve">     diam.</t>
  </si>
  <si>
    <t>pourtour</t>
  </si>
  <si>
    <t>auges</t>
  </si>
  <si>
    <t>Total abreuvoirs</t>
  </si>
  <si>
    <t>Mangeoires:</t>
  </si>
  <si>
    <t>Total mangeoires</t>
  </si>
  <si>
    <t>mangeoires à chéneaux</t>
  </si>
  <si>
    <t>mang/lig</t>
  </si>
  <si>
    <t>côtes</t>
  </si>
  <si>
    <t>mangeoires rondes</t>
  </si>
  <si>
    <t>Perchoirs:</t>
  </si>
  <si>
    <t>nomb./ét.</t>
  </si>
  <si>
    <t>supplémentaires</t>
  </si>
  <si>
    <t>nomb.</t>
  </si>
  <si>
    <t>Total perchoirs</t>
  </si>
  <si>
    <t>Nids collectifs Typ1</t>
  </si>
  <si>
    <t>Nids collectifs Typ2</t>
  </si>
  <si>
    <t>Nids individuels</t>
  </si>
  <si>
    <t>Total nids collectifs/nids individuels</t>
  </si>
  <si>
    <t>Nombre d'animaux</t>
  </si>
  <si>
    <t>Surfaces</t>
  </si>
  <si>
    <t>Animaux selon surfaces</t>
  </si>
  <si>
    <t>Autres</t>
  </si>
  <si>
    <t>Animaux selon abreuvoirs</t>
  </si>
  <si>
    <t>Nombre d'abreuvoirs à pipettes</t>
  </si>
  <si>
    <t>Nombre d'abreuvoirs à godets</t>
  </si>
  <si>
    <t>Longueur d'abreuvoirs ronds</t>
  </si>
  <si>
    <t>Animaux selon mangeoires</t>
  </si>
  <si>
    <t>Longueur des mangeoires à chéneaux</t>
  </si>
  <si>
    <t>Longueur des mangeoires rondes</t>
  </si>
  <si>
    <t>longueur des perchoirs</t>
  </si>
  <si>
    <t>Animaux selon perchoirs</t>
  </si>
  <si>
    <t>nids collectifs</t>
  </si>
  <si>
    <t>nids individuels</t>
  </si>
  <si>
    <t>Animaux selon nids</t>
  </si>
  <si>
    <t>JEUNES POULES</t>
  </si>
  <si>
    <t>Nombre d'animaux max.</t>
  </si>
  <si>
    <t>largeur</t>
  </si>
  <si>
    <t>longueur</t>
  </si>
  <si>
    <t>surface</t>
  </si>
  <si>
    <t>anim.</t>
  </si>
  <si>
    <t>animaux</t>
  </si>
  <si>
    <t>m/animal</t>
  </si>
  <si>
    <t>larg.1/2</t>
  </si>
  <si>
    <t>POUSSINS</t>
  </si>
  <si>
    <t>cm</t>
  </si>
  <si>
    <t>% surface litière de la surface disponible</t>
  </si>
  <si>
    <t>Total surfaces disponible au poulailler</t>
  </si>
  <si>
    <t>Abreuvoirs:</t>
  </si>
  <si>
    <t>long.total</t>
  </si>
  <si>
    <t>bords des étages volière</t>
  </si>
  <si>
    <t>CALCUL de DENSITÉ OPAn</t>
  </si>
  <si>
    <t>godets/m</t>
  </si>
  <si>
    <t>long/total</t>
  </si>
  <si>
    <t>Nids:</t>
  </si>
  <si>
    <t>surface disponible</t>
  </si>
  <si>
    <t>surface litière</t>
  </si>
  <si>
    <t>Prescription: 20%</t>
  </si>
  <si>
    <t>Formel (12.5 T/m2 Gitter; 3.5 T/M2 Einstreu) zulässig</t>
  </si>
  <si>
    <t>bords des étages</t>
  </si>
  <si>
    <t>pip./m</t>
  </si>
  <si>
    <t>litière supplémentaire</t>
  </si>
  <si>
    <t>aux étages de la volière</t>
  </si>
  <si>
    <t>litière</t>
  </si>
  <si>
    <t>réalisé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</si>
</sst>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Fr.&quot;\ #,##0;\-&quot;Fr.&quot;\ #,##0"/>
    <numFmt numFmtId="177" formatCode="&quot;Fr.&quot;\ #,##0;[Red]\-&quot;Fr.&quot;\ #,##0"/>
    <numFmt numFmtId="178" formatCode="&quot;Fr.&quot;\ #,##0.00;\-&quot;Fr.&quot;\ #,##0.00"/>
    <numFmt numFmtId="179" formatCode="&quot;Fr.&quot;\ #,##0.00;[Red]\-&quot;Fr.&quot;\ #,##0.00"/>
    <numFmt numFmtId="180" formatCode="d/m/yy"/>
    <numFmt numFmtId="181" formatCode="d/mmm/yy"/>
    <numFmt numFmtId="182" formatCode="d/mmm"/>
    <numFmt numFmtId="183" formatCode="h\,mm\ AM/PM"/>
    <numFmt numFmtId="184" formatCode="h\,mm\,ss\ AM/PM"/>
    <numFmt numFmtId="185" formatCode="h\,mm"/>
    <numFmt numFmtId="186" formatCode="h\,mm\,ss"/>
    <numFmt numFmtId="187" formatCode="d/m/yy\ h\,mm"/>
    <numFmt numFmtId="188" formatCode="0.0"/>
    <numFmt numFmtId="189" formatCode="dd/mm/yy"/>
    <numFmt numFmtId="190" formatCode="0.000"/>
  </numFmts>
  <fonts count="51">
    <font>
      <sz val="10"/>
      <name val="Arial"/>
      <family val="2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MS Sans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gray0625">
        <fgColor indexed="43"/>
        <bgColor indexed="42"/>
      </patternFill>
    </fill>
    <fill>
      <patternFill patternType="gray0625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gray0625">
        <fgColor indexed="43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5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8" fontId="9" fillId="33" borderId="11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88" fontId="8" fillId="0" borderId="11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8" fontId="8" fillId="0" borderId="13" xfId="0" applyNumberFormat="1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vertical="center"/>
    </xf>
    <xf numFmtId="1" fontId="9" fillId="33" borderId="13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8" fillId="0" borderId="27" xfId="0" applyFont="1" applyFill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2" fontId="9" fillId="0" borderId="30" xfId="0" applyNumberFormat="1" applyFont="1" applyFill="1" applyBorder="1" applyAlignment="1" applyProtection="1">
      <alignment vertical="center"/>
      <protection/>
    </xf>
    <xf numFmtId="2" fontId="9" fillId="0" borderId="32" xfId="0" applyNumberFormat="1" applyFont="1" applyFill="1" applyBorder="1" applyAlignment="1" applyProtection="1">
      <alignment vertical="center"/>
      <protection/>
    </xf>
    <xf numFmtId="2" fontId="9" fillId="0" borderId="33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 vertical="center"/>
      <protection/>
    </xf>
    <xf numFmtId="190" fontId="8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2" fontId="9" fillId="33" borderId="13" xfId="0" applyNumberFormat="1" applyFont="1" applyFill="1" applyBorder="1" applyAlignment="1">
      <alignment vertical="center"/>
    </xf>
    <xf numFmtId="2" fontId="9" fillId="33" borderId="14" xfId="0" applyNumberFormat="1" applyFont="1" applyFill="1" applyBorder="1" applyAlignment="1">
      <alignment vertical="center"/>
    </xf>
    <xf numFmtId="2" fontId="9" fillId="33" borderId="11" xfId="0" applyNumberFormat="1" applyFont="1" applyFill="1" applyBorder="1" applyAlignment="1">
      <alignment vertical="center"/>
    </xf>
    <xf numFmtId="2" fontId="9" fillId="33" borderId="12" xfId="0" applyNumberFormat="1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9" fillId="0" borderId="36" xfId="0" applyFont="1" applyBorder="1" applyAlignment="1" applyProtection="1">
      <alignment vertical="center"/>
      <protection/>
    </xf>
    <xf numFmtId="2" fontId="8" fillId="0" borderId="37" xfId="0" applyNumberFormat="1" applyFont="1" applyFill="1" applyBorder="1" applyAlignment="1" applyProtection="1">
      <alignment vertical="center"/>
      <protection/>
    </xf>
    <xf numFmtId="2" fontId="8" fillId="0" borderId="30" xfId="0" applyNumberFormat="1" applyFont="1" applyFill="1" applyBorder="1" applyAlignment="1" applyProtection="1">
      <alignment vertical="center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39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40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9" fillId="0" borderId="36" xfId="0" applyFont="1" applyBorder="1" applyAlignment="1">
      <alignment vertical="center"/>
    </xf>
    <xf numFmtId="0" fontId="8" fillId="0" borderId="42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43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0" fontId="8" fillId="0" borderId="46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36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5" fillId="0" borderId="43" xfId="0" applyFont="1" applyBorder="1" applyAlignment="1">
      <alignment horizontal="center" vertical="center" textRotation="90" wrapText="1"/>
    </xf>
    <xf numFmtId="2" fontId="9" fillId="0" borderId="43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 textRotation="90" wrapText="1"/>
    </xf>
    <xf numFmtId="2" fontId="9" fillId="34" borderId="0" xfId="0" applyNumberFormat="1" applyFont="1" applyFill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47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0" fontId="8" fillId="0" borderId="4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188" fontId="9" fillId="33" borderId="51" xfId="0" applyNumberFormat="1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90" fontId="8" fillId="0" borderId="52" xfId="0" applyNumberFormat="1" applyFont="1" applyFill="1" applyBorder="1" applyAlignment="1">
      <alignment vertical="center"/>
    </xf>
    <xf numFmtId="0" fontId="8" fillId="0" borderId="51" xfId="0" applyFont="1" applyFill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9" fillId="0" borderId="32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48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left" vertical="center"/>
      <protection/>
    </xf>
    <xf numFmtId="188" fontId="9" fillId="34" borderId="43" xfId="0" applyNumberFormat="1" applyFont="1" applyFill="1" applyBorder="1" applyAlignment="1" applyProtection="1">
      <alignment horizontal="right" vertical="center"/>
      <protection/>
    </xf>
    <xf numFmtId="0" fontId="9" fillId="0" borderId="42" xfId="0" applyFont="1" applyBorder="1" applyAlignment="1">
      <alignment horizontal="left" vertical="center"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46" xfId="0" applyFont="1" applyFill="1" applyBorder="1" applyAlignment="1" applyProtection="1">
      <alignment horizontal="left" vertical="center"/>
      <protection/>
    </xf>
    <xf numFmtId="0" fontId="8" fillId="0" borderId="5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188" fontId="9" fillId="33" borderId="54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0" fontId="8" fillId="0" borderId="54" xfId="0" applyFont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9" fillId="0" borderId="33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34" borderId="58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4" borderId="36" xfId="0" applyFont="1" applyFill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59" xfId="0" applyFont="1" applyBorder="1" applyAlignment="1" applyProtection="1">
      <alignment vertical="center"/>
      <protection/>
    </xf>
    <xf numFmtId="0" fontId="12" fillId="0" borderId="43" xfId="0" applyFont="1" applyBorder="1" applyAlignment="1" applyProtection="1">
      <alignment vertical="center"/>
      <protection/>
    </xf>
    <xf numFmtId="0" fontId="14" fillId="0" borderId="1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4" fillId="0" borderId="36" xfId="0" applyFont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12" fillId="0" borderId="60" xfId="0" applyFont="1" applyFill="1" applyBorder="1" applyAlignment="1" applyProtection="1">
      <alignment horizontal="left" vertical="center"/>
      <protection/>
    </xf>
    <xf numFmtId="0" fontId="12" fillId="0" borderId="47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12" fillId="0" borderId="23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2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" fontId="14" fillId="33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vertical="center"/>
    </xf>
    <xf numFmtId="2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37" xfId="0" applyFont="1" applyBorder="1" applyAlignment="1" applyProtection="1">
      <alignment vertical="center"/>
      <protection/>
    </xf>
    <xf numFmtId="0" fontId="12" fillId="0" borderId="59" xfId="0" applyFont="1" applyFill="1" applyBorder="1" applyAlignment="1">
      <alignment vertical="center"/>
    </xf>
    <xf numFmtId="1" fontId="14" fillId="33" borderId="56" xfId="0" applyNumberFormat="1" applyFont="1" applyFill="1" applyBorder="1" applyAlignment="1" applyProtection="1">
      <alignment horizontal="center" vertical="center"/>
      <protection locked="0"/>
    </xf>
    <xf numFmtId="0" fontId="12" fillId="0" borderId="61" xfId="0" applyFont="1" applyBorder="1" applyAlignment="1">
      <alignment vertical="center"/>
    </xf>
    <xf numFmtId="2" fontId="14" fillId="33" borderId="56" xfId="0" applyNumberFormat="1" applyFont="1" applyFill="1" applyBorder="1" applyAlignment="1" applyProtection="1">
      <alignment horizontal="center" vertical="center"/>
      <protection/>
    </xf>
    <xf numFmtId="0" fontId="12" fillId="0" borderId="60" xfId="0" applyFont="1" applyBorder="1" applyAlignment="1">
      <alignment horizontal="center" vertical="center"/>
    </xf>
    <xf numFmtId="2" fontId="14" fillId="33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Font="1" applyBorder="1" applyAlignment="1">
      <alignment horizontal="center" vertical="center"/>
    </xf>
    <xf numFmtId="1" fontId="14" fillId="33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vertical="center"/>
      <protection/>
    </xf>
    <xf numFmtId="0" fontId="12" fillId="0" borderId="62" xfId="0" applyFont="1" applyBorder="1" applyAlignment="1">
      <alignment vertical="center"/>
    </xf>
    <xf numFmtId="2" fontId="14" fillId="33" borderId="56" xfId="0" applyNumberFormat="1" applyFont="1" applyFill="1" applyBorder="1" applyAlignment="1" applyProtection="1">
      <alignment horizontal="center" vertical="center"/>
      <protection locked="0"/>
    </xf>
    <xf numFmtId="1" fontId="14" fillId="34" borderId="60" xfId="0" applyNumberFormat="1" applyFont="1" applyFill="1" applyBorder="1" applyAlignment="1" applyProtection="1">
      <alignment horizontal="center" vertical="center"/>
      <protection locked="0"/>
    </xf>
    <xf numFmtId="0" fontId="12" fillId="34" borderId="61" xfId="0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vertical="center"/>
    </xf>
    <xf numFmtId="2" fontId="14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48" xfId="0" applyFont="1" applyBorder="1" applyAlignment="1" applyProtection="1">
      <alignment vertical="center"/>
      <protection/>
    </xf>
    <xf numFmtId="0" fontId="12" fillId="0" borderId="61" xfId="0" applyFont="1" applyBorder="1" applyAlignment="1" applyProtection="1">
      <alignment vertical="center"/>
      <protection/>
    </xf>
    <xf numFmtId="1" fontId="14" fillId="33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vertical="center"/>
    </xf>
    <xf numFmtId="2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14" fillId="0" borderId="63" xfId="0" applyFont="1" applyBorder="1" applyAlignment="1" applyProtection="1">
      <alignment vertical="center"/>
      <protection/>
    </xf>
    <xf numFmtId="0" fontId="12" fillId="34" borderId="38" xfId="0" applyFont="1" applyFill="1" applyBorder="1" applyAlignment="1">
      <alignment vertical="center"/>
    </xf>
    <xf numFmtId="1" fontId="14" fillId="34" borderId="44" xfId="0" applyNumberFormat="1" applyFont="1" applyFill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2" fontId="14" fillId="33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12" fillId="34" borderId="23" xfId="0" applyFont="1" applyFill="1" applyBorder="1" applyAlignment="1">
      <alignment vertical="center"/>
    </xf>
    <xf numFmtId="1" fontId="14" fillId="34" borderId="43" xfId="0" applyNumberFormat="1" applyFont="1" applyFill="1" applyBorder="1" applyAlignment="1" applyProtection="1">
      <alignment horizontal="center" vertical="center"/>
      <protection locked="0"/>
    </xf>
    <xf numFmtId="0" fontId="12" fillId="34" borderId="30" xfId="0" applyFont="1" applyFill="1" applyBorder="1" applyAlignment="1">
      <alignment horizontal="center" vertical="center"/>
    </xf>
    <xf numFmtId="0" fontId="12" fillId="0" borderId="3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1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2" fontId="14" fillId="33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left" vertical="center"/>
      <protection/>
    </xf>
    <xf numFmtId="2" fontId="12" fillId="0" borderId="37" xfId="0" applyNumberFormat="1" applyFont="1" applyFill="1" applyBorder="1" applyAlignment="1" applyProtection="1">
      <alignment vertical="center"/>
      <protection/>
    </xf>
    <xf numFmtId="0" fontId="14" fillId="33" borderId="59" xfId="0" applyFont="1" applyFill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left" vertical="center"/>
      <protection/>
    </xf>
    <xf numFmtId="2" fontId="12" fillId="0" borderId="61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/>
    </xf>
    <xf numFmtId="2" fontId="14" fillId="33" borderId="19" xfId="0" applyNumberFormat="1" applyFont="1" applyFill="1" applyBorder="1" applyAlignment="1" applyProtection="1">
      <alignment horizontal="center" vertical="center"/>
      <protection/>
    </xf>
    <xf numFmtId="2" fontId="12" fillId="0" borderId="30" xfId="0" applyNumberFormat="1" applyFont="1" applyFill="1" applyBorder="1" applyAlignment="1" applyProtection="1">
      <alignment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vertical="center"/>
      <protection/>
    </xf>
    <xf numFmtId="0" fontId="12" fillId="0" borderId="14" xfId="0" applyFont="1" applyBorder="1" applyAlignment="1">
      <alignment vertical="center"/>
    </xf>
    <xf numFmtId="1" fontId="14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vertical="center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2" fontId="14" fillId="33" borderId="14" xfId="0" applyNumberFormat="1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vertical="center"/>
      <protection/>
    </xf>
    <xf numFmtId="2" fontId="12" fillId="0" borderId="48" xfId="0" applyNumberFormat="1" applyFont="1" applyFill="1" applyBorder="1" applyAlignment="1" applyProtection="1">
      <alignment vertical="center"/>
      <protection/>
    </xf>
    <xf numFmtId="0" fontId="12" fillId="0" borderId="60" xfId="0" applyFont="1" applyBorder="1" applyAlignment="1" applyProtection="1">
      <alignment vertical="center"/>
      <protection/>
    </xf>
    <xf numFmtId="2" fontId="12" fillId="0" borderId="46" xfId="0" applyNumberFormat="1" applyFont="1" applyFill="1" applyBorder="1" applyAlignment="1" applyProtection="1">
      <alignment vertical="center"/>
      <protection/>
    </xf>
    <xf numFmtId="0" fontId="12" fillId="0" borderId="58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2" fontId="14" fillId="34" borderId="45" xfId="0" applyNumberFormat="1" applyFont="1" applyFill="1" applyBorder="1" applyAlignment="1" applyProtection="1">
      <alignment horizontal="center" vertical="center"/>
      <protection locked="0"/>
    </xf>
    <xf numFmtId="0" fontId="12" fillId="34" borderId="46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2" fontId="14" fillId="33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2" fontId="12" fillId="0" borderId="36" xfId="0" applyNumberFormat="1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0" fontId="11" fillId="35" borderId="36" xfId="0" applyFont="1" applyFill="1" applyBorder="1" applyAlignment="1">
      <alignment/>
    </xf>
    <xf numFmtId="2" fontId="9" fillId="36" borderId="55" xfId="0" applyNumberFormat="1" applyFont="1" applyFill="1" applyBorder="1" applyAlignment="1" applyProtection="1">
      <alignment vertical="center"/>
      <protection/>
    </xf>
    <xf numFmtId="1" fontId="9" fillId="37" borderId="51" xfId="0" applyNumberFormat="1" applyFont="1" applyFill="1" applyBorder="1" applyAlignment="1" applyProtection="1">
      <alignment horizontal="right" vertical="center"/>
      <protection/>
    </xf>
    <xf numFmtId="188" fontId="8" fillId="36" borderId="11" xfId="0" applyNumberFormat="1" applyFont="1" applyFill="1" applyBorder="1" applyAlignment="1" applyProtection="1">
      <alignment horizontal="right" vertical="center"/>
      <protection/>
    </xf>
    <xf numFmtId="188" fontId="8" fillId="36" borderId="14" xfId="0" applyNumberFormat="1" applyFont="1" applyFill="1" applyBorder="1" applyAlignment="1" applyProtection="1">
      <alignment horizontal="right" vertical="center"/>
      <protection/>
    </xf>
    <xf numFmtId="188" fontId="9" fillId="37" borderId="54" xfId="0" applyNumberFormat="1" applyFont="1" applyFill="1" applyBorder="1" applyAlignment="1" applyProtection="1">
      <alignment horizontal="right" vertical="center"/>
      <protection/>
    </xf>
    <xf numFmtId="188" fontId="9" fillId="37" borderId="14" xfId="0" applyNumberFormat="1" applyFont="1" applyFill="1" applyBorder="1" applyAlignment="1" applyProtection="1">
      <alignment horizontal="right" vertical="center"/>
      <protection/>
    </xf>
    <xf numFmtId="2" fontId="9" fillId="37" borderId="54" xfId="0" applyNumberFormat="1" applyFont="1" applyFill="1" applyBorder="1" applyAlignment="1" applyProtection="1">
      <alignment horizontal="right" vertical="center"/>
      <protection/>
    </xf>
    <xf numFmtId="1" fontId="8" fillId="36" borderId="11" xfId="0" applyNumberFormat="1" applyFont="1" applyFill="1" applyBorder="1" applyAlignment="1" applyProtection="1">
      <alignment horizontal="right" vertical="center"/>
      <protection/>
    </xf>
    <xf numFmtId="1" fontId="8" fillId="36" borderId="13" xfId="0" applyNumberFormat="1" applyFont="1" applyFill="1" applyBorder="1" applyAlignment="1" applyProtection="1">
      <alignment horizontal="right" vertical="center"/>
      <protection/>
    </xf>
    <xf numFmtId="1" fontId="9" fillId="38" borderId="54" xfId="0" applyNumberFormat="1" applyFont="1" applyFill="1" applyBorder="1" applyAlignment="1" applyProtection="1">
      <alignment horizontal="right" vertical="center"/>
      <protection/>
    </xf>
    <xf numFmtId="1" fontId="8" fillId="36" borderId="14" xfId="0" applyNumberFormat="1" applyFont="1" applyFill="1" applyBorder="1" applyAlignment="1" applyProtection="1">
      <alignment horizontal="right" vertical="center"/>
      <protection/>
    </xf>
    <xf numFmtId="1" fontId="8" fillId="36" borderId="12" xfId="0" applyNumberFormat="1" applyFont="1" applyFill="1" applyBorder="1" applyAlignment="1" applyProtection="1">
      <alignment horizontal="right" vertical="center"/>
      <protection/>
    </xf>
    <xf numFmtId="1" fontId="9" fillId="38" borderId="51" xfId="0" applyNumberFormat="1" applyFont="1" applyFill="1" applyBorder="1" applyAlignment="1" applyProtection="1">
      <alignment horizontal="right" vertical="center"/>
      <protection/>
    </xf>
    <xf numFmtId="1" fontId="9" fillId="39" borderId="14" xfId="0" applyNumberFormat="1" applyFont="1" applyFill="1" applyBorder="1" applyAlignment="1" applyProtection="1">
      <alignment horizontal="right" vertical="center"/>
      <protection/>
    </xf>
    <xf numFmtId="1" fontId="9" fillId="38" borderId="14" xfId="0" applyNumberFormat="1" applyFont="1" applyFill="1" applyBorder="1" applyAlignment="1" applyProtection="1">
      <alignment horizontal="right" vertical="center"/>
      <protection/>
    </xf>
    <xf numFmtId="0" fontId="15" fillId="40" borderId="36" xfId="0" applyFont="1" applyFill="1" applyBorder="1" applyAlignment="1" quotePrefix="1">
      <alignment vertical="center"/>
    </xf>
    <xf numFmtId="1" fontId="11" fillId="40" borderId="36" xfId="0" applyNumberFormat="1" applyFont="1" applyFill="1" applyBorder="1" applyAlignment="1" applyProtection="1">
      <alignment horizontal="right" vertical="center"/>
      <protection/>
    </xf>
    <xf numFmtId="0" fontId="15" fillId="40" borderId="36" xfId="0" applyFont="1" applyFill="1" applyBorder="1" applyAlignment="1" applyProtection="1">
      <alignment vertical="center"/>
      <protection/>
    </xf>
    <xf numFmtId="0" fontId="15" fillId="40" borderId="36" xfId="0" applyFont="1" applyFill="1" applyBorder="1" applyAlignment="1" applyProtection="1" quotePrefix="1">
      <alignment horizontal="left" vertical="center"/>
      <protection/>
    </xf>
    <xf numFmtId="0" fontId="15" fillId="40" borderId="33" xfId="0" applyFont="1" applyFill="1" applyBorder="1" applyAlignment="1" applyProtection="1" quotePrefix="1">
      <alignment horizontal="left" vertical="center"/>
      <protection/>
    </xf>
    <xf numFmtId="2" fontId="11" fillId="40" borderId="10" xfId="0" applyNumberFormat="1" applyFont="1" applyFill="1" applyBorder="1" applyAlignment="1" applyProtection="1">
      <alignment vertical="center"/>
      <protection/>
    </xf>
    <xf numFmtId="1" fontId="11" fillId="40" borderId="42" xfId="0" applyNumberFormat="1" applyFont="1" applyFill="1" applyBorder="1" applyAlignment="1" applyProtection="1">
      <alignment vertical="center"/>
      <protection/>
    </xf>
    <xf numFmtId="0" fontId="11" fillId="40" borderId="34" xfId="0" applyFont="1" applyFill="1" applyBorder="1" applyAlignment="1" applyProtection="1">
      <alignment vertical="center"/>
      <protection/>
    </xf>
    <xf numFmtId="2" fontId="9" fillId="36" borderId="54" xfId="0" applyNumberFormat="1" applyFont="1" applyFill="1" applyBorder="1" applyAlignment="1" applyProtection="1">
      <alignment vertical="center"/>
      <protection/>
    </xf>
    <xf numFmtId="0" fontId="10" fillId="33" borderId="36" xfId="0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2" fontId="9" fillId="37" borderId="14" xfId="0" applyNumberFormat="1" applyFont="1" applyFill="1" applyBorder="1" applyAlignment="1" applyProtection="1">
      <alignment horizontal="right" vertical="center"/>
      <protection/>
    </xf>
    <xf numFmtId="2" fontId="9" fillId="41" borderId="29" xfId="0" applyNumberFormat="1" applyFont="1" applyFill="1" applyBorder="1" applyAlignment="1" applyProtection="1">
      <alignment horizontal="right" vertical="center"/>
      <protection/>
    </xf>
    <xf numFmtId="2" fontId="9" fillId="41" borderId="55" xfId="0" applyNumberFormat="1" applyFont="1" applyFill="1" applyBorder="1" applyAlignment="1" applyProtection="1">
      <alignment horizontal="right" vertical="center"/>
      <protection/>
    </xf>
    <xf numFmtId="188" fontId="9" fillId="41" borderId="54" xfId="0" applyNumberFormat="1" applyFont="1" applyFill="1" applyBorder="1" applyAlignment="1" applyProtection="1">
      <alignment horizontal="right" vertical="center"/>
      <protection/>
    </xf>
    <xf numFmtId="188" fontId="9" fillId="41" borderId="14" xfId="0" applyNumberFormat="1" applyFont="1" applyFill="1" applyBorder="1" applyAlignment="1" applyProtection="1">
      <alignment horizontal="right" vertical="center"/>
      <protection/>
    </xf>
    <xf numFmtId="1" fontId="9" fillId="39" borderId="54" xfId="0" applyNumberFormat="1" applyFont="1" applyFill="1" applyBorder="1" applyAlignment="1" applyProtection="1">
      <alignment horizontal="right" vertical="center"/>
      <protection/>
    </xf>
    <xf numFmtId="1" fontId="9" fillId="39" borderId="51" xfId="0" applyNumberFormat="1" applyFont="1" applyFill="1" applyBorder="1" applyAlignment="1" applyProtection="1">
      <alignment horizontal="right" vertical="center"/>
      <protection/>
    </xf>
    <xf numFmtId="1" fontId="11" fillId="39" borderId="42" xfId="0" applyNumberFormat="1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5" fillId="0" borderId="36" xfId="0" applyFont="1" applyFill="1" applyBorder="1" applyAlignment="1" quotePrefix="1">
      <alignment vertical="center"/>
    </xf>
    <xf numFmtId="0" fontId="11" fillId="0" borderId="36" xfId="0" applyFont="1" applyFill="1" applyBorder="1" applyAlignment="1" applyProtection="1">
      <alignment vertical="center"/>
      <protection/>
    </xf>
    <xf numFmtId="1" fontId="11" fillId="0" borderId="36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 applyProtection="1" quotePrefix="1">
      <alignment horizontal="left" vertical="center"/>
      <protection/>
    </xf>
    <xf numFmtId="2" fontId="11" fillId="0" borderId="36" xfId="0" applyNumberFormat="1" applyFont="1" applyFill="1" applyBorder="1" applyAlignment="1" applyProtection="1">
      <alignment vertical="center"/>
      <protection/>
    </xf>
    <xf numFmtId="1" fontId="11" fillId="0" borderId="36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12" fillId="0" borderId="24" xfId="0" applyFont="1" applyBorder="1" applyAlignment="1" applyProtection="1">
      <alignment vertical="center"/>
      <protection/>
    </xf>
    <xf numFmtId="0" fontId="5" fillId="0" borderId="41" xfId="0" applyFont="1" applyBorder="1" applyAlignment="1">
      <alignment vertical="center" textRotation="90"/>
    </xf>
    <xf numFmtId="1" fontId="8" fillId="36" borderId="56" xfId="0" applyNumberFormat="1" applyFont="1" applyFill="1" applyBorder="1" applyAlignment="1" applyProtection="1">
      <alignment horizontal="righ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2" fontId="9" fillId="36" borderId="11" xfId="0" applyNumberFormat="1" applyFont="1" applyFill="1" applyBorder="1" applyAlignment="1" applyProtection="1">
      <alignment vertical="center"/>
      <protection/>
    </xf>
    <xf numFmtId="0" fontId="9" fillId="0" borderId="37" xfId="0" applyFont="1" applyFill="1" applyBorder="1" applyAlignment="1" applyProtection="1">
      <alignment horizontal="left" vertical="center"/>
      <protection/>
    </xf>
    <xf numFmtId="9" fontId="0" fillId="0" borderId="0" xfId="0" applyNumberFormat="1" applyFont="1" applyAlignment="1">
      <alignment/>
    </xf>
    <xf numFmtId="0" fontId="9" fillId="0" borderId="18" xfId="0" applyFont="1" applyFill="1" applyBorder="1" applyAlignment="1" applyProtection="1">
      <alignment horizontal="left" vertical="center"/>
      <protection/>
    </xf>
    <xf numFmtId="2" fontId="9" fillId="36" borderId="12" xfId="0" applyNumberFormat="1" applyFont="1" applyFill="1" applyBorder="1" applyAlignment="1" applyProtection="1">
      <alignment vertical="center"/>
      <protection/>
    </xf>
    <xf numFmtId="0" fontId="9" fillId="0" borderId="46" xfId="0" applyFont="1" applyFill="1" applyBorder="1" applyAlignment="1" applyProtection="1">
      <alignment vertical="center"/>
      <protection/>
    </xf>
    <xf numFmtId="1" fontId="0" fillId="0" borderId="0" xfId="0" applyNumberFormat="1" applyFont="1" applyAlignment="1">
      <alignment/>
    </xf>
    <xf numFmtId="0" fontId="13" fillId="0" borderId="3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2" fontId="16" fillId="36" borderId="54" xfId="0" applyNumberFormat="1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 applyProtection="1">
      <alignment vertical="center"/>
      <protection/>
    </xf>
    <xf numFmtId="0" fontId="9" fillId="0" borderId="53" xfId="0" applyFont="1" applyFill="1" applyBorder="1" applyAlignment="1">
      <alignment horizontal="left" vertical="center"/>
    </xf>
    <xf numFmtId="0" fontId="50" fillId="0" borderId="55" xfId="0" applyFont="1" applyFill="1" applyBorder="1" applyAlignment="1" applyProtection="1">
      <alignment horizontal="left" vertical="center"/>
      <protection/>
    </xf>
    <xf numFmtId="0" fontId="50" fillId="0" borderId="55" xfId="0" applyFont="1" applyFill="1" applyBorder="1" applyAlignment="1">
      <alignment horizontal="left" vertical="center"/>
    </xf>
    <xf numFmtId="2" fontId="8" fillId="36" borderId="22" xfId="0" applyNumberFormat="1" applyFont="1" applyFill="1" applyBorder="1" applyAlignment="1" applyProtection="1">
      <alignment horizontal="right" vertical="center"/>
      <protection/>
    </xf>
    <xf numFmtId="2" fontId="8" fillId="36" borderId="57" xfId="0" applyNumberFormat="1" applyFont="1" applyFill="1" applyBorder="1" applyAlignment="1" applyProtection="1">
      <alignment vertical="center"/>
      <protection/>
    </xf>
    <xf numFmtId="2" fontId="8" fillId="36" borderId="57" xfId="0" applyNumberFormat="1" applyFont="1" applyFill="1" applyBorder="1" applyAlignment="1" applyProtection="1">
      <alignment horizontal="right" vertical="center"/>
      <protection/>
    </xf>
    <xf numFmtId="2" fontId="8" fillId="36" borderId="24" xfId="0" applyNumberFormat="1" applyFont="1" applyFill="1" applyBorder="1" applyAlignment="1" applyProtection="1">
      <alignment horizontal="right" vertical="center"/>
      <protection/>
    </xf>
    <xf numFmtId="2" fontId="8" fillId="36" borderId="26" xfId="0" applyNumberFormat="1" applyFont="1" applyFill="1" applyBorder="1" applyAlignment="1" applyProtection="1">
      <alignment horizontal="right" vertical="center"/>
      <protection/>
    </xf>
    <xf numFmtId="2" fontId="9" fillId="41" borderId="41" xfId="0" applyNumberFormat="1" applyFont="1" applyFill="1" applyBorder="1" applyAlignment="1" applyProtection="1">
      <alignment horizontal="right" vertical="center"/>
      <protection/>
    </xf>
    <xf numFmtId="2" fontId="8" fillId="36" borderId="29" xfId="0" applyNumberFormat="1" applyFont="1" applyFill="1" applyBorder="1" applyAlignment="1" applyProtection="1">
      <alignment horizontal="right" vertical="center"/>
      <protection/>
    </xf>
    <xf numFmtId="188" fontId="8" fillId="36" borderId="13" xfId="0" applyNumberFormat="1" applyFont="1" applyFill="1" applyBorder="1" applyAlignment="1" applyProtection="1">
      <alignment horizontal="right" vertical="center"/>
      <protection/>
    </xf>
    <xf numFmtId="188" fontId="8" fillId="36" borderId="12" xfId="0" applyNumberFormat="1" applyFont="1" applyFill="1" applyBorder="1" applyAlignment="1" applyProtection="1">
      <alignment horizontal="right" vertical="center"/>
      <protection/>
    </xf>
    <xf numFmtId="2" fontId="13" fillId="36" borderId="54" xfId="0" applyNumberFormat="1" applyFont="1" applyFill="1" applyBorder="1" applyAlignment="1" applyProtection="1">
      <alignment vertical="center"/>
      <protection/>
    </xf>
    <xf numFmtId="2" fontId="8" fillId="36" borderId="11" xfId="0" applyNumberFormat="1" applyFont="1" applyFill="1" applyBorder="1" applyAlignment="1" applyProtection="1">
      <alignment horizontal="right" vertical="center"/>
      <protection/>
    </xf>
    <xf numFmtId="2" fontId="8" fillId="36" borderId="56" xfId="0" applyNumberFormat="1" applyFont="1" applyFill="1" applyBorder="1" applyAlignment="1" applyProtection="1">
      <alignment vertical="center"/>
      <protection/>
    </xf>
    <xf numFmtId="2" fontId="8" fillId="36" borderId="56" xfId="0" applyNumberFormat="1" applyFont="1" applyFill="1" applyBorder="1" applyAlignment="1" applyProtection="1">
      <alignment horizontal="right" vertical="center"/>
      <protection/>
    </xf>
    <xf numFmtId="2" fontId="8" fillId="36" borderId="13" xfId="0" applyNumberFormat="1" applyFont="1" applyFill="1" applyBorder="1" applyAlignment="1" applyProtection="1">
      <alignment horizontal="right" vertical="center"/>
      <protection/>
    </xf>
    <xf numFmtId="2" fontId="8" fillId="36" borderId="12" xfId="0" applyNumberFormat="1" applyFont="1" applyFill="1" applyBorder="1" applyAlignment="1" applyProtection="1">
      <alignment horizontal="right" vertical="center"/>
      <protection/>
    </xf>
    <xf numFmtId="2" fontId="9" fillId="42" borderId="51" xfId="0" applyNumberFormat="1" applyFont="1" applyFill="1" applyBorder="1" applyAlignment="1" applyProtection="1">
      <alignment horizontal="right" vertical="center"/>
      <protection/>
    </xf>
    <xf numFmtId="2" fontId="8" fillId="36" borderId="14" xfId="0" applyNumberFormat="1" applyFont="1" applyFill="1" applyBorder="1" applyAlignment="1" applyProtection="1">
      <alignment horizontal="right" vertical="center"/>
      <protection/>
    </xf>
    <xf numFmtId="188" fontId="9" fillId="0" borderId="51" xfId="0" applyNumberFormat="1" applyFont="1" applyFill="1" applyBorder="1" applyAlignment="1">
      <alignment vertical="center"/>
    </xf>
    <xf numFmtId="188" fontId="9" fillId="0" borderId="14" xfId="0" applyNumberFormat="1" applyFont="1" applyFill="1" applyBorder="1" applyAlignment="1">
      <alignment vertical="center"/>
    </xf>
    <xf numFmtId="188" fontId="9" fillId="0" borderId="54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1" fontId="9" fillId="43" borderId="51" xfId="0" applyNumberFormat="1" applyFont="1" applyFill="1" applyBorder="1" applyAlignment="1" applyProtection="1">
      <alignment horizontal="right" vertical="center"/>
      <protection/>
    </xf>
    <xf numFmtId="0" fontId="11" fillId="35" borderId="10" xfId="0" applyFont="1" applyFill="1" applyBorder="1" applyAlignment="1">
      <alignment/>
    </xf>
    <xf numFmtId="0" fontId="11" fillId="35" borderId="36" xfId="0" applyFont="1" applyFill="1" applyBorder="1" applyAlignment="1">
      <alignment/>
    </xf>
    <xf numFmtId="2" fontId="11" fillId="35" borderId="36" xfId="0" applyNumberFormat="1" applyFont="1" applyFill="1" applyBorder="1" applyAlignment="1">
      <alignment horizontal="right"/>
    </xf>
    <xf numFmtId="2" fontId="11" fillId="35" borderId="33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33" borderId="36" xfId="0" applyFont="1" applyFill="1" applyBorder="1" applyAlignment="1" applyProtection="1">
      <alignment vertical="center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89" fontId="10" fillId="33" borderId="43" xfId="0" applyNumberFormat="1" applyFont="1" applyFill="1" applyBorder="1" applyAlignment="1" applyProtection="1">
      <alignment vertical="center"/>
      <protection locked="0"/>
    </xf>
    <xf numFmtId="189" fontId="10" fillId="33" borderId="3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" fontId="10" fillId="33" borderId="36" xfId="0" applyNumberFormat="1" applyFont="1" applyFill="1" applyBorder="1" applyAlignment="1" applyProtection="1">
      <alignment vertical="center"/>
      <protection locked="0"/>
    </xf>
    <xf numFmtId="1" fontId="10" fillId="33" borderId="33" xfId="0" applyNumberFormat="1" applyFont="1" applyFill="1" applyBorder="1" applyAlignment="1" applyProtection="1">
      <alignment vertical="center"/>
      <protection locked="0"/>
    </xf>
    <xf numFmtId="0" fontId="5" fillId="44" borderId="10" xfId="0" applyFont="1" applyFill="1" applyBorder="1" applyAlignment="1">
      <alignment vertical="center" wrapText="1"/>
    </xf>
    <xf numFmtId="0" fontId="5" fillId="44" borderId="36" xfId="0" applyFont="1" applyFill="1" applyBorder="1" applyAlignment="1">
      <alignment vertical="center" wrapText="1"/>
    </xf>
    <xf numFmtId="0" fontId="5" fillId="44" borderId="33" xfId="0" applyFon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5" fillId="0" borderId="29" xfId="0" applyFont="1" applyBorder="1" applyAlignment="1">
      <alignment horizontal="center" vertical="center" textRotation="90"/>
    </xf>
    <xf numFmtId="0" fontId="9" fillId="44" borderId="10" xfId="0" applyFont="1" applyFill="1" applyBorder="1" applyAlignment="1">
      <alignment horizontal="left" vertical="center"/>
    </xf>
    <xf numFmtId="0" fontId="9" fillId="44" borderId="36" xfId="0" applyFont="1" applyFill="1" applyBorder="1" applyAlignment="1">
      <alignment horizontal="left" vertical="center"/>
    </xf>
    <xf numFmtId="0" fontId="9" fillId="44" borderId="33" xfId="0" applyFont="1" applyFill="1" applyBorder="1" applyAlignment="1">
      <alignment horizontal="left" vertical="center"/>
    </xf>
    <xf numFmtId="0" fontId="9" fillId="0" borderId="42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5" fillId="45" borderId="10" xfId="0" applyFont="1" applyFill="1" applyBorder="1" applyAlignment="1">
      <alignment horizontal="left" vertical="center"/>
    </xf>
    <xf numFmtId="0" fontId="5" fillId="45" borderId="36" xfId="0" applyFont="1" applyFill="1" applyBorder="1" applyAlignment="1">
      <alignment horizontal="left" vertical="center"/>
    </xf>
    <xf numFmtId="0" fontId="5" fillId="45" borderId="33" xfId="0" applyFont="1" applyFill="1" applyBorder="1" applyAlignment="1">
      <alignment horizontal="left" vertical="center"/>
    </xf>
    <xf numFmtId="0" fontId="9" fillId="0" borderId="42" xfId="0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vertical="center"/>
      <protection/>
    </xf>
    <xf numFmtId="0" fontId="9" fillId="0" borderId="64" xfId="0" applyFont="1" applyFill="1" applyBorder="1" applyAlignment="1" applyProtection="1">
      <alignment vertical="center"/>
      <protection/>
    </xf>
    <xf numFmtId="0" fontId="10" fillId="46" borderId="10" xfId="0" applyFont="1" applyFill="1" applyBorder="1" applyAlignment="1">
      <alignment vertical="center"/>
    </xf>
    <xf numFmtId="0" fontId="10" fillId="46" borderId="36" xfId="0" applyFont="1" applyFill="1" applyBorder="1" applyAlignment="1">
      <alignment vertical="center"/>
    </xf>
    <xf numFmtId="0" fontId="10" fillId="46" borderId="33" xfId="0" applyFont="1" applyFill="1" applyBorder="1" applyAlignment="1">
      <alignment vertical="center"/>
    </xf>
    <xf numFmtId="0" fontId="5" fillId="0" borderId="40" xfId="0" applyFont="1" applyBorder="1" applyAlignment="1">
      <alignment vertical="center" textRotation="90"/>
    </xf>
    <xf numFmtId="0" fontId="5" fillId="0" borderId="41" xfId="0" applyFont="1" applyBorder="1" applyAlignment="1">
      <alignment vertical="center" textRotation="90"/>
    </xf>
    <xf numFmtId="0" fontId="5" fillId="0" borderId="29" xfId="0" applyFont="1" applyBorder="1" applyAlignment="1">
      <alignment vertical="center" textRotation="90"/>
    </xf>
    <xf numFmtId="0" fontId="8" fillId="0" borderId="21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8" fillId="0" borderId="3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43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18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0" fontId="8" fillId="0" borderId="46" xfId="0" applyFont="1" applyBorder="1" applyAlignment="1" applyProtection="1">
      <alignment horizontal="left" vertical="center"/>
      <protection/>
    </xf>
    <xf numFmtId="0" fontId="8" fillId="0" borderId="4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11" fillId="40" borderId="10" xfId="0" applyFont="1" applyFill="1" applyBorder="1" applyAlignment="1">
      <alignment vertical="center"/>
    </xf>
    <xf numFmtId="0" fontId="11" fillId="40" borderId="36" xfId="0" applyFont="1" applyFill="1" applyBorder="1" applyAlignment="1">
      <alignment vertical="center"/>
    </xf>
    <xf numFmtId="0" fontId="11" fillId="40" borderId="36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8" fillId="0" borderId="44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47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0" fontId="8" fillId="0" borderId="4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40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12" fillId="0" borderId="18" xfId="0" applyFont="1" applyBorder="1" applyAlignment="1" applyProtection="1">
      <alignment vertical="center"/>
      <protection/>
    </xf>
    <xf numFmtId="0" fontId="12" fillId="0" borderId="47" xfId="0" applyFont="1" applyBorder="1" applyAlignment="1" applyProtection="1">
      <alignment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8" fillId="0" borderId="35" xfId="0" applyFont="1" applyFill="1" applyBorder="1" applyAlignment="1">
      <alignment vertical="center"/>
    </xf>
  </cellXfs>
  <cellStyles count="4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Eingabe" xfId="42"/>
    <cellStyle name="Ergebnis" xfId="43"/>
    <cellStyle name="Erklärender Text" xfId="44"/>
    <cellStyle name="Gut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22</xdr:row>
      <xdr:rowOff>28575</xdr:rowOff>
    </xdr:from>
    <xdr:to>
      <xdr:col>5</xdr:col>
      <xdr:colOff>133350</xdr:colOff>
      <xdr:row>22</xdr:row>
      <xdr:rowOff>123825</xdr:rowOff>
    </xdr:to>
    <xdr:sp>
      <xdr:nvSpPr>
        <xdr:cNvPr id="1" name="Oval 3"/>
        <xdr:cNvSpPr>
          <a:spLocks/>
        </xdr:cNvSpPr>
      </xdr:nvSpPr>
      <xdr:spPr>
        <a:xfrm>
          <a:off x="2333625" y="38385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152400</xdr:colOff>
      <xdr:row>22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2305050" y="38290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28575</xdr:rowOff>
    </xdr:from>
    <xdr:to>
      <xdr:col>5</xdr:col>
      <xdr:colOff>133350</xdr:colOff>
      <xdr:row>22</xdr:row>
      <xdr:rowOff>123825</xdr:rowOff>
    </xdr:to>
    <xdr:sp>
      <xdr:nvSpPr>
        <xdr:cNvPr id="3" name="Oval 5"/>
        <xdr:cNvSpPr>
          <a:spLocks/>
        </xdr:cNvSpPr>
      </xdr:nvSpPr>
      <xdr:spPr>
        <a:xfrm>
          <a:off x="2333625" y="38385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152400</xdr:colOff>
      <xdr:row>22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2305050" y="38290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28575</xdr:rowOff>
    </xdr:from>
    <xdr:to>
      <xdr:col>5</xdr:col>
      <xdr:colOff>133350</xdr:colOff>
      <xdr:row>26</xdr:row>
      <xdr:rowOff>123825</xdr:rowOff>
    </xdr:to>
    <xdr:sp>
      <xdr:nvSpPr>
        <xdr:cNvPr id="5" name="Oval 3"/>
        <xdr:cNvSpPr>
          <a:spLocks/>
        </xdr:cNvSpPr>
      </xdr:nvSpPr>
      <xdr:spPr>
        <a:xfrm>
          <a:off x="2333625" y="45148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</xdr:rowOff>
    </xdr:from>
    <xdr:to>
      <xdr:col>5</xdr:col>
      <xdr:colOff>152400</xdr:colOff>
      <xdr:row>26</xdr:row>
      <xdr:rowOff>142875</xdr:rowOff>
    </xdr:to>
    <xdr:sp>
      <xdr:nvSpPr>
        <xdr:cNvPr id="6" name="Line 4"/>
        <xdr:cNvSpPr>
          <a:spLocks/>
        </xdr:cNvSpPr>
      </xdr:nvSpPr>
      <xdr:spPr>
        <a:xfrm flipH="1">
          <a:off x="2305050" y="450532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28575</xdr:rowOff>
    </xdr:from>
    <xdr:to>
      <xdr:col>5</xdr:col>
      <xdr:colOff>133350</xdr:colOff>
      <xdr:row>26</xdr:row>
      <xdr:rowOff>123825</xdr:rowOff>
    </xdr:to>
    <xdr:sp>
      <xdr:nvSpPr>
        <xdr:cNvPr id="7" name="Oval 5"/>
        <xdr:cNvSpPr>
          <a:spLocks/>
        </xdr:cNvSpPr>
      </xdr:nvSpPr>
      <xdr:spPr>
        <a:xfrm>
          <a:off x="2333625" y="45148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</xdr:rowOff>
    </xdr:from>
    <xdr:to>
      <xdr:col>5</xdr:col>
      <xdr:colOff>152400</xdr:colOff>
      <xdr:row>26</xdr:row>
      <xdr:rowOff>142875</xdr:rowOff>
    </xdr:to>
    <xdr:sp>
      <xdr:nvSpPr>
        <xdr:cNvPr id="8" name="Line 6"/>
        <xdr:cNvSpPr>
          <a:spLocks/>
        </xdr:cNvSpPr>
      </xdr:nvSpPr>
      <xdr:spPr>
        <a:xfrm flipH="1">
          <a:off x="2305050" y="4505325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1" name="Oval 3"/>
        <xdr:cNvSpPr>
          <a:spLocks/>
        </xdr:cNvSpPr>
      </xdr:nvSpPr>
      <xdr:spPr>
        <a:xfrm>
          <a:off x="2333625" y="36861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2305050" y="36766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3" name="Oval 5"/>
        <xdr:cNvSpPr>
          <a:spLocks/>
        </xdr:cNvSpPr>
      </xdr:nvSpPr>
      <xdr:spPr>
        <a:xfrm>
          <a:off x="2333625" y="36861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2305050" y="36766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352675" y="38195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2324100" y="38100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352675" y="38195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2324100" y="38100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5" name="Oval 3"/>
        <xdr:cNvSpPr>
          <a:spLocks/>
        </xdr:cNvSpPr>
      </xdr:nvSpPr>
      <xdr:spPr>
        <a:xfrm>
          <a:off x="2352675" y="38195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6" name="Line 4"/>
        <xdr:cNvSpPr>
          <a:spLocks/>
        </xdr:cNvSpPr>
      </xdr:nvSpPr>
      <xdr:spPr>
        <a:xfrm flipH="1">
          <a:off x="2324100" y="38100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133350</xdr:colOff>
      <xdr:row>21</xdr:row>
      <xdr:rowOff>123825</xdr:rowOff>
    </xdr:to>
    <xdr:sp>
      <xdr:nvSpPr>
        <xdr:cNvPr id="7" name="Oval 5"/>
        <xdr:cNvSpPr>
          <a:spLocks/>
        </xdr:cNvSpPr>
      </xdr:nvSpPr>
      <xdr:spPr>
        <a:xfrm>
          <a:off x="2352675" y="38195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152400</xdr:colOff>
      <xdr:row>21</xdr:row>
      <xdr:rowOff>142875</xdr:rowOff>
    </xdr:to>
    <xdr:sp>
      <xdr:nvSpPr>
        <xdr:cNvPr id="8" name="Line 6"/>
        <xdr:cNvSpPr>
          <a:spLocks/>
        </xdr:cNvSpPr>
      </xdr:nvSpPr>
      <xdr:spPr>
        <a:xfrm flipH="1">
          <a:off x="2324100" y="381000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showGridLines="0" tabSelected="1" zoomScalePageLayoutView="0" workbookViewId="0" topLeftCell="A1">
      <selection activeCell="A1" sqref="A1:J1"/>
    </sheetView>
  </sheetViews>
  <sheetFormatPr defaultColWidth="11.57421875" defaultRowHeight="12.75"/>
  <cols>
    <col min="1" max="1" width="3.00390625" style="2" customWidth="1"/>
    <col min="2" max="2" width="19.140625" style="2" customWidth="1"/>
    <col min="3" max="3" width="6.28125" style="2" customWidth="1"/>
    <col min="4" max="4" width="3.57421875" style="2" customWidth="1"/>
    <col min="5" max="5" width="2.28125" style="2" customWidth="1"/>
    <col min="6" max="6" width="7.140625" style="2" customWidth="1"/>
    <col min="7" max="7" width="6.421875" style="2" customWidth="1"/>
    <col min="8" max="8" width="3.140625" style="2" customWidth="1"/>
    <col min="9" max="9" width="7.140625" style="2" customWidth="1"/>
    <col min="10" max="10" width="5.421875" style="2" customWidth="1"/>
    <col min="11" max="11" width="3.00390625" style="2" customWidth="1"/>
    <col min="12" max="12" width="6.00390625" style="2" customWidth="1"/>
    <col min="13" max="13" width="4.8515625" style="2" customWidth="1"/>
    <col min="14" max="14" width="3.421875" style="2" customWidth="1"/>
    <col min="15" max="15" width="6.7109375" style="2" customWidth="1"/>
    <col min="16" max="16" width="6.421875" style="2" bestFit="1" customWidth="1"/>
    <col min="17" max="17" width="4.57421875" style="4" customWidth="1"/>
    <col min="18" max="18" width="11.8515625" style="2" hidden="1" customWidth="1"/>
    <col min="19" max="19" width="6.8515625" style="2" customWidth="1"/>
    <col min="20" max="16384" width="11.57421875" style="2" customWidth="1"/>
  </cols>
  <sheetData>
    <row r="1" spans="1:17" s="5" customFormat="1" ht="16.5" customHeight="1" thickBot="1">
      <c r="A1" s="355" t="s">
        <v>94</v>
      </c>
      <c r="B1" s="356"/>
      <c r="C1" s="356"/>
      <c r="D1" s="356"/>
      <c r="E1" s="356"/>
      <c r="F1" s="356"/>
      <c r="G1" s="356"/>
      <c r="H1" s="356"/>
      <c r="I1" s="356"/>
      <c r="J1" s="356"/>
      <c r="K1" s="266"/>
      <c r="L1" s="266"/>
      <c r="M1" s="357" t="s">
        <v>12</v>
      </c>
      <c r="N1" s="357"/>
      <c r="O1" s="357"/>
      <c r="P1" s="357"/>
      <c r="Q1" s="358"/>
    </row>
    <row r="2" spans="1:17" s="55" customFormat="1" ht="16.5" customHeight="1" thickBot="1">
      <c r="A2" s="359" t="s">
        <v>15</v>
      </c>
      <c r="B2" s="360"/>
      <c r="C2" s="361"/>
      <c r="D2" s="361"/>
      <c r="E2" s="361"/>
      <c r="F2" s="361"/>
      <c r="G2" s="361"/>
      <c r="H2" s="361"/>
      <c r="I2" s="361"/>
      <c r="J2" s="362"/>
      <c r="K2" s="155"/>
      <c r="L2" s="156"/>
      <c r="M2" s="363" t="s">
        <v>13</v>
      </c>
      <c r="N2" s="364"/>
      <c r="O2" s="364"/>
      <c r="P2" s="365"/>
      <c r="Q2" s="366"/>
    </row>
    <row r="3" spans="1:17" s="55" customFormat="1" ht="16.5" customHeight="1" thickBot="1">
      <c r="A3" s="359" t="s">
        <v>16</v>
      </c>
      <c r="B3" s="360"/>
      <c r="C3" s="361"/>
      <c r="D3" s="361"/>
      <c r="E3" s="361"/>
      <c r="F3" s="361"/>
      <c r="G3" s="361"/>
      <c r="H3" s="361"/>
      <c r="I3" s="361"/>
      <c r="J3" s="362"/>
      <c r="K3" s="155"/>
      <c r="L3" s="156"/>
      <c r="M3" s="367" t="s">
        <v>14</v>
      </c>
      <c r="N3" s="368"/>
      <c r="O3" s="368"/>
      <c r="P3" s="369"/>
      <c r="Q3" s="370"/>
    </row>
    <row r="4" spans="1:17" s="55" customFormat="1" ht="16.5" customHeight="1" thickBot="1">
      <c r="A4" s="159" t="s">
        <v>17</v>
      </c>
      <c r="B4" s="16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</row>
    <row r="5" spans="1:17" s="55" customFormat="1" ht="5.25" customHeight="1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s="1" customFormat="1" ht="13.5" customHeight="1" thickBot="1">
      <c r="A6" s="371" t="s">
        <v>18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</row>
    <row r="7" spans="1:17" s="8" customFormat="1" ht="12" customHeight="1" thickBot="1">
      <c r="A7" s="61" t="s">
        <v>19</v>
      </c>
      <c r="B7" s="62"/>
      <c r="C7" s="62"/>
      <c r="D7" s="62"/>
      <c r="E7" s="60"/>
      <c r="F7" s="164" t="s">
        <v>80</v>
      </c>
      <c r="G7" s="259"/>
      <c r="H7" s="260" t="s">
        <v>1</v>
      </c>
      <c r="I7" s="164" t="s">
        <v>81</v>
      </c>
      <c r="J7" s="259"/>
      <c r="K7" s="261" t="s">
        <v>1</v>
      </c>
      <c r="L7" s="262"/>
      <c r="M7" s="263"/>
      <c r="N7" s="264"/>
      <c r="O7" s="174" t="s">
        <v>82</v>
      </c>
      <c r="P7" s="290">
        <f>G7*J7</f>
        <v>0</v>
      </c>
      <c r="Q7" s="153" t="s">
        <v>0</v>
      </c>
    </row>
    <row r="8" spans="1:17" s="1" customFormat="1" ht="13.5" customHeight="1">
      <c r="A8" s="374" t="s">
        <v>20</v>
      </c>
      <c r="B8" s="175" t="s">
        <v>26</v>
      </c>
      <c r="C8" s="146" t="s">
        <v>33</v>
      </c>
      <c r="D8" s="177"/>
      <c r="E8" s="178" t="s">
        <v>2</v>
      </c>
      <c r="F8" s="148" t="s">
        <v>80</v>
      </c>
      <c r="G8" s="179"/>
      <c r="H8" s="180" t="s">
        <v>1</v>
      </c>
      <c r="I8" s="148" t="s">
        <v>81</v>
      </c>
      <c r="J8" s="179"/>
      <c r="K8" s="180" t="s">
        <v>1</v>
      </c>
      <c r="L8" s="146" t="s">
        <v>25</v>
      </c>
      <c r="M8" s="177"/>
      <c r="N8" s="180" t="s">
        <v>2</v>
      </c>
      <c r="O8" s="168" t="s">
        <v>82</v>
      </c>
      <c r="P8" s="343">
        <f>D8*G8*J8*M8</f>
        <v>0</v>
      </c>
      <c r="Q8" s="181" t="s">
        <v>0</v>
      </c>
    </row>
    <row r="9" spans="1:17" s="1" customFormat="1" ht="13.5" customHeight="1">
      <c r="A9" s="375"/>
      <c r="B9" s="161" t="s">
        <v>27</v>
      </c>
      <c r="C9" s="182" t="s">
        <v>33</v>
      </c>
      <c r="D9" s="183"/>
      <c r="E9" s="184" t="s">
        <v>2</v>
      </c>
      <c r="F9" s="149" t="s">
        <v>86</v>
      </c>
      <c r="G9" s="185"/>
      <c r="H9" s="186" t="s">
        <v>1</v>
      </c>
      <c r="I9" s="149" t="s">
        <v>81</v>
      </c>
      <c r="J9" s="187"/>
      <c r="K9" s="188" t="s">
        <v>1</v>
      </c>
      <c r="L9" s="147" t="s">
        <v>25</v>
      </c>
      <c r="M9" s="189"/>
      <c r="N9" s="188" t="s">
        <v>2</v>
      </c>
      <c r="O9" s="169" t="s">
        <v>82</v>
      </c>
      <c r="P9" s="344">
        <f>D9*G9*J9*M9</f>
        <v>0</v>
      </c>
      <c r="Q9" s="190" t="s">
        <v>0</v>
      </c>
    </row>
    <row r="10" spans="1:17" s="1" customFormat="1" ht="13.5" customHeight="1">
      <c r="A10" s="375"/>
      <c r="B10" s="161" t="s">
        <v>28</v>
      </c>
      <c r="C10" s="161" t="s">
        <v>33</v>
      </c>
      <c r="D10" s="189"/>
      <c r="E10" s="191"/>
      <c r="F10" s="149" t="s">
        <v>80</v>
      </c>
      <c r="G10" s="192"/>
      <c r="H10" s="186" t="s">
        <v>1</v>
      </c>
      <c r="I10" s="149" t="s">
        <v>81</v>
      </c>
      <c r="J10" s="187"/>
      <c r="K10" s="188" t="s">
        <v>1</v>
      </c>
      <c r="L10" s="158"/>
      <c r="M10" s="193"/>
      <c r="N10" s="194"/>
      <c r="O10" s="169" t="s">
        <v>82</v>
      </c>
      <c r="P10" s="345">
        <f>D10*G10*J10</f>
        <v>0</v>
      </c>
      <c r="Q10" s="190" t="s">
        <v>0</v>
      </c>
    </row>
    <row r="11" spans="1:17" s="1" customFormat="1" ht="13.5" customHeight="1">
      <c r="A11" s="375"/>
      <c r="B11" s="162" t="s">
        <v>35</v>
      </c>
      <c r="C11" s="161" t="s">
        <v>34</v>
      </c>
      <c r="D11" s="189"/>
      <c r="E11" s="191" t="s">
        <v>2</v>
      </c>
      <c r="F11" s="149" t="s">
        <v>80</v>
      </c>
      <c r="G11" s="192"/>
      <c r="H11" s="186" t="s">
        <v>1</v>
      </c>
      <c r="I11" s="149" t="s">
        <v>81</v>
      </c>
      <c r="J11" s="187"/>
      <c r="K11" s="188" t="s">
        <v>1</v>
      </c>
      <c r="L11" s="147" t="s">
        <v>25</v>
      </c>
      <c r="M11" s="189"/>
      <c r="N11" s="188" t="s">
        <v>2</v>
      </c>
      <c r="O11" s="169" t="s">
        <v>82</v>
      </c>
      <c r="P11" s="345">
        <f>D11*G11*J11*M11</f>
        <v>0</v>
      </c>
      <c r="Q11" s="190" t="s">
        <v>0</v>
      </c>
    </row>
    <row r="12" spans="1:17" s="1" customFormat="1" ht="12.75">
      <c r="A12" s="375"/>
      <c r="B12" s="157" t="s">
        <v>29</v>
      </c>
      <c r="C12" s="151" t="s">
        <v>34</v>
      </c>
      <c r="D12" s="195"/>
      <c r="E12" s="196" t="s">
        <v>2</v>
      </c>
      <c r="F12" s="165" t="s">
        <v>80</v>
      </c>
      <c r="G12" s="197"/>
      <c r="H12" s="198" t="s">
        <v>1</v>
      </c>
      <c r="I12" s="165" t="s">
        <v>81</v>
      </c>
      <c r="J12" s="197"/>
      <c r="K12" s="198" t="s">
        <v>1</v>
      </c>
      <c r="L12" s="151" t="s">
        <v>25</v>
      </c>
      <c r="M12" s="195"/>
      <c r="N12" s="198" t="s">
        <v>2</v>
      </c>
      <c r="O12" s="170" t="s">
        <v>82</v>
      </c>
      <c r="P12" s="346">
        <f>D12*G12*J12*M12</f>
        <v>0</v>
      </c>
      <c r="Q12" s="199" t="s">
        <v>0</v>
      </c>
    </row>
    <row r="13" spans="1:17" s="1" customFormat="1" ht="12.75">
      <c r="A13" s="375"/>
      <c r="B13" s="157" t="s">
        <v>30</v>
      </c>
      <c r="C13" s="151" t="s">
        <v>34</v>
      </c>
      <c r="D13" s="189"/>
      <c r="E13" s="191" t="s">
        <v>2</v>
      </c>
      <c r="F13" s="149" t="s">
        <v>80</v>
      </c>
      <c r="G13" s="192"/>
      <c r="H13" s="188" t="s">
        <v>1</v>
      </c>
      <c r="I13" s="149" t="s">
        <v>81</v>
      </c>
      <c r="J13" s="192"/>
      <c r="K13" s="188" t="s">
        <v>1</v>
      </c>
      <c r="L13" s="147" t="s">
        <v>25</v>
      </c>
      <c r="M13" s="189"/>
      <c r="N13" s="188" t="s">
        <v>2</v>
      </c>
      <c r="O13" s="169" t="s">
        <v>82</v>
      </c>
      <c r="P13" s="345">
        <f>D13*G13*J13*M13</f>
        <v>0</v>
      </c>
      <c r="Q13" s="200" t="s">
        <v>0</v>
      </c>
    </row>
    <row r="14" spans="1:17" s="1" customFormat="1" ht="13.5" thickBot="1">
      <c r="A14" s="375"/>
      <c r="B14" s="176" t="s">
        <v>31</v>
      </c>
      <c r="C14" s="151" t="s">
        <v>34</v>
      </c>
      <c r="D14" s="201"/>
      <c r="E14" s="202" t="s">
        <v>2</v>
      </c>
      <c r="F14" s="166" t="s">
        <v>80</v>
      </c>
      <c r="G14" s="203"/>
      <c r="H14" s="204" t="s">
        <v>1</v>
      </c>
      <c r="I14" s="166" t="s">
        <v>81</v>
      </c>
      <c r="J14" s="203"/>
      <c r="K14" s="204" t="s">
        <v>1</v>
      </c>
      <c r="L14" s="152" t="s">
        <v>25</v>
      </c>
      <c r="M14" s="201"/>
      <c r="N14" s="204" t="s">
        <v>2</v>
      </c>
      <c r="O14" s="171" t="s">
        <v>82</v>
      </c>
      <c r="P14" s="347">
        <f>D14*G14*J14*M14</f>
        <v>0</v>
      </c>
      <c r="Q14" s="205" t="s">
        <v>0</v>
      </c>
    </row>
    <row r="15" spans="1:17" s="1" customFormat="1" ht="14.25" customHeight="1" thickBot="1">
      <c r="A15" s="376"/>
      <c r="B15" s="94" t="s">
        <v>32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348">
        <f>SUM(P8:P14)</f>
        <v>0</v>
      </c>
      <c r="Q15" s="206" t="s">
        <v>0</v>
      </c>
    </row>
    <row r="16" spans="1:17" s="1" customFormat="1" ht="14.25" customHeight="1">
      <c r="A16" s="375" t="s">
        <v>21</v>
      </c>
      <c r="B16" s="258" t="s">
        <v>22</v>
      </c>
      <c r="C16" s="207"/>
      <c r="D16" s="207"/>
      <c r="E16" s="207"/>
      <c r="F16" s="148" t="s">
        <v>80</v>
      </c>
      <c r="G16" s="179"/>
      <c r="H16" s="180" t="s">
        <v>1</v>
      </c>
      <c r="I16" s="148" t="s">
        <v>81</v>
      </c>
      <c r="J16" s="179"/>
      <c r="K16" s="180" t="s">
        <v>1</v>
      </c>
      <c r="L16" s="208"/>
      <c r="M16" s="209"/>
      <c r="N16" s="210"/>
      <c r="O16" s="172" t="s">
        <v>82</v>
      </c>
      <c r="P16" s="343">
        <f>G16*J16</f>
        <v>0</v>
      </c>
      <c r="Q16" s="181" t="s">
        <v>0</v>
      </c>
    </row>
    <row r="17" spans="1:17" s="1" customFormat="1" ht="14.25" customHeight="1" thickBot="1">
      <c r="A17" s="375"/>
      <c r="B17" s="211" t="s">
        <v>104</v>
      </c>
      <c r="C17" s="211"/>
      <c r="D17" s="211"/>
      <c r="E17" s="212"/>
      <c r="F17" s="150" t="s">
        <v>80</v>
      </c>
      <c r="G17" s="213"/>
      <c r="H17" s="214" t="s">
        <v>1</v>
      </c>
      <c r="I17" s="150" t="s">
        <v>81</v>
      </c>
      <c r="J17" s="213"/>
      <c r="K17" s="214" t="s">
        <v>1</v>
      </c>
      <c r="L17" s="215"/>
      <c r="M17" s="216"/>
      <c r="N17" s="217"/>
      <c r="O17" s="173" t="s">
        <v>82</v>
      </c>
      <c r="P17" s="349">
        <f>G17*J17</f>
        <v>0</v>
      </c>
      <c r="Q17" s="218" t="s">
        <v>0</v>
      </c>
    </row>
    <row r="18" spans="1:17" s="1" customFormat="1" ht="14.25" customHeight="1" thickBot="1">
      <c r="A18" s="380"/>
      <c r="B18" s="75" t="s">
        <v>24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293">
        <f>P16+P17</f>
        <v>0</v>
      </c>
      <c r="Q18" s="145" t="s">
        <v>0</v>
      </c>
    </row>
    <row r="19" spans="1:17" s="1" customFormat="1" ht="14.25" customHeight="1" thickBot="1">
      <c r="A19" s="7" t="s">
        <v>36</v>
      </c>
      <c r="B19" s="95"/>
      <c r="C19" s="95"/>
      <c r="D19" s="95"/>
      <c r="E19" s="95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273">
        <f>SUM(P15+P18)</f>
        <v>0</v>
      </c>
      <c r="Q19" s="154" t="s">
        <v>0</v>
      </c>
    </row>
    <row r="20" spans="1:17" s="1" customFormat="1" ht="13.5" thickBot="1">
      <c r="A20" s="381" t="s">
        <v>91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3"/>
    </row>
    <row r="21" spans="1:17" s="1" customFormat="1" ht="12.75" customHeight="1">
      <c r="A21" s="72"/>
      <c r="B21" s="146" t="s">
        <v>38</v>
      </c>
      <c r="C21" s="219" t="s">
        <v>33</v>
      </c>
      <c r="D21" s="220"/>
      <c r="E21" s="221" t="s">
        <v>2</v>
      </c>
      <c r="F21" s="222" t="s">
        <v>103</v>
      </c>
      <c r="G21" s="223"/>
      <c r="H21" s="224" t="s">
        <v>2</v>
      </c>
      <c r="I21" s="315" t="s">
        <v>81</v>
      </c>
      <c r="J21" s="225"/>
      <c r="K21" s="224" t="s">
        <v>1</v>
      </c>
      <c r="L21" s="222" t="s">
        <v>42</v>
      </c>
      <c r="M21" s="177"/>
      <c r="N21" s="180" t="s">
        <v>2</v>
      </c>
      <c r="O21" s="226" t="s">
        <v>3</v>
      </c>
      <c r="P21" s="274">
        <f>D21*G21*J21*M21</f>
        <v>0</v>
      </c>
      <c r="Q21" s="227" t="s">
        <v>2</v>
      </c>
    </row>
    <row r="22" spans="1:17" s="1" customFormat="1" ht="12.75">
      <c r="A22" s="73"/>
      <c r="B22" s="147" t="s">
        <v>39</v>
      </c>
      <c r="C22" s="162" t="s">
        <v>33</v>
      </c>
      <c r="D22" s="228"/>
      <c r="E22" s="190" t="s">
        <v>2</v>
      </c>
      <c r="F22" s="229" t="s">
        <v>95</v>
      </c>
      <c r="G22" s="183"/>
      <c r="H22" s="230" t="s">
        <v>2</v>
      </c>
      <c r="I22" s="229" t="s">
        <v>81</v>
      </c>
      <c r="J22" s="187"/>
      <c r="K22" s="230" t="s">
        <v>1</v>
      </c>
      <c r="L22" s="229" t="s">
        <v>42</v>
      </c>
      <c r="M22" s="189"/>
      <c r="N22" s="188" t="s">
        <v>2</v>
      </c>
      <c r="O22" s="231" t="s">
        <v>3</v>
      </c>
      <c r="P22" s="317">
        <f>D22*G22*J22*M22</f>
        <v>0</v>
      </c>
      <c r="Q22" s="232" t="s">
        <v>2</v>
      </c>
    </row>
    <row r="23" spans="1:18" s="1" customFormat="1" ht="13.5" thickBot="1">
      <c r="A23" s="73"/>
      <c r="B23" s="176" t="s">
        <v>40</v>
      </c>
      <c r="C23" s="233" t="s">
        <v>33</v>
      </c>
      <c r="D23" s="234"/>
      <c r="E23" s="235" t="s">
        <v>2</v>
      </c>
      <c r="F23" s="236" t="s">
        <v>43</v>
      </c>
      <c r="G23" s="237"/>
      <c r="H23" s="238" t="s">
        <v>1</v>
      </c>
      <c r="I23" s="236" t="s">
        <v>44</v>
      </c>
      <c r="J23" s="239">
        <f>G23*PI()</f>
        <v>0</v>
      </c>
      <c r="K23" s="238" t="s">
        <v>1</v>
      </c>
      <c r="L23" s="236" t="s">
        <v>45</v>
      </c>
      <c r="M23" s="237"/>
      <c r="N23" s="214" t="s">
        <v>2</v>
      </c>
      <c r="O23" s="163" t="s">
        <v>92</v>
      </c>
      <c r="P23" s="270">
        <f>D23*J23*M23</f>
        <v>0</v>
      </c>
      <c r="Q23" s="240" t="s">
        <v>1</v>
      </c>
      <c r="R23" s="1">
        <f>PI()</f>
        <v>3.141592653589793</v>
      </c>
    </row>
    <row r="24" spans="1:17" s="1" customFormat="1" ht="13.5" customHeight="1" thickBot="1">
      <c r="A24" s="74"/>
      <c r="B24" s="384" t="s">
        <v>46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6"/>
      <c r="P24" s="268">
        <f>P21+P22+P23</f>
        <v>0</v>
      </c>
      <c r="Q24" s="46" t="s">
        <v>9</v>
      </c>
    </row>
    <row r="25" spans="1:17" s="1" customFormat="1" ht="13.5" customHeight="1" thickBot="1">
      <c r="A25" s="381" t="s">
        <v>47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3"/>
    </row>
    <row r="26" spans="1:17" s="1" customFormat="1" ht="12.75" customHeight="1">
      <c r="A26" s="72"/>
      <c r="B26" s="146" t="s">
        <v>49</v>
      </c>
      <c r="C26" s="157" t="s">
        <v>33</v>
      </c>
      <c r="D26" s="195"/>
      <c r="E26" s="196" t="s">
        <v>2</v>
      </c>
      <c r="F26" s="165" t="s">
        <v>50</v>
      </c>
      <c r="G26" s="241"/>
      <c r="H26" s="198" t="s">
        <v>2</v>
      </c>
      <c r="I26" s="165" t="s">
        <v>81</v>
      </c>
      <c r="J26" s="197"/>
      <c r="K26" s="198" t="s">
        <v>1</v>
      </c>
      <c r="L26" s="165" t="s">
        <v>51</v>
      </c>
      <c r="M26" s="241"/>
      <c r="N26" s="198" t="s">
        <v>2</v>
      </c>
      <c r="O26" s="242" t="s">
        <v>92</v>
      </c>
      <c r="P26" s="269">
        <f>D26*G26*J26*M26</f>
        <v>0</v>
      </c>
      <c r="Q26" s="64" t="s">
        <v>1</v>
      </c>
    </row>
    <row r="27" spans="1:17" s="1" customFormat="1" ht="12.75" customHeight="1" thickBot="1">
      <c r="A27" s="73"/>
      <c r="B27" s="243" t="s">
        <v>52</v>
      </c>
      <c r="C27" s="176" t="s">
        <v>33</v>
      </c>
      <c r="D27" s="244"/>
      <c r="E27" s="245" t="s">
        <v>2</v>
      </c>
      <c r="F27" s="236" t="s">
        <v>43</v>
      </c>
      <c r="G27" s="246"/>
      <c r="H27" s="214" t="s">
        <v>1</v>
      </c>
      <c r="I27" s="150" t="s">
        <v>44</v>
      </c>
      <c r="J27" s="247">
        <v>0</v>
      </c>
      <c r="K27" s="214" t="s">
        <v>1</v>
      </c>
      <c r="L27" s="150" t="s">
        <v>45</v>
      </c>
      <c r="M27" s="237"/>
      <c r="N27" s="214" t="s">
        <v>2</v>
      </c>
      <c r="O27" s="163" t="s">
        <v>92</v>
      </c>
      <c r="P27" s="270">
        <f>D27*J27*M27</f>
        <v>0</v>
      </c>
      <c r="Q27" s="65" t="s">
        <v>1</v>
      </c>
    </row>
    <row r="28" spans="1:17" s="1" customFormat="1" ht="13.5" customHeight="1" thickBot="1">
      <c r="A28" s="74"/>
      <c r="B28" s="384" t="s">
        <v>48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6"/>
      <c r="P28" s="271">
        <f>SUM(P26:P27)</f>
        <v>0</v>
      </c>
      <c r="Q28" s="47" t="s">
        <v>1</v>
      </c>
    </row>
    <row r="29" spans="1:17" s="1" customFormat="1" ht="13.5" customHeight="1" thickBot="1">
      <c r="A29" s="381" t="s">
        <v>53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3"/>
    </row>
    <row r="30" spans="1:17" s="1" customFormat="1" ht="12.75" customHeight="1">
      <c r="A30" s="81"/>
      <c r="B30" s="175" t="s">
        <v>105</v>
      </c>
      <c r="C30" s="157" t="s">
        <v>33</v>
      </c>
      <c r="D30" s="195"/>
      <c r="E30" s="196" t="s">
        <v>2</v>
      </c>
      <c r="F30" s="165" t="s">
        <v>54</v>
      </c>
      <c r="G30" s="241"/>
      <c r="H30" s="198" t="s">
        <v>2</v>
      </c>
      <c r="I30" s="165" t="s">
        <v>96</v>
      </c>
      <c r="J30" s="197"/>
      <c r="K30" s="198" t="s">
        <v>1</v>
      </c>
      <c r="L30" s="148" t="s">
        <v>25</v>
      </c>
      <c r="M30" s="177"/>
      <c r="N30" s="180" t="s">
        <v>2</v>
      </c>
      <c r="O30" s="248" t="s">
        <v>92</v>
      </c>
      <c r="P30" s="340">
        <f>D30*G30*J30*M30</f>
        <v>0</v>
      </c>
      <c r="Q30" s="249" t="s">
        <v>1</v>
      </c>
    </row>
    <row r="31" spans="1:17" s="1" customFormat="1" ht="12.75" customHeight="1">
      <c r="A31" s="82"/>
      <c r="B31" s="161" t="s">
        <v>27</v>
      </c>
      <c r="C31" s="157" t="s">
        <v>33</v>
      </c>
      <c r="D31" s="195"/>
      <c r="E31" s="196" t="s">
        <v>2</v>
      </c>
      <c r="F31" s="165" t="s">
        <v>54</v>
      </c>
      <c r="G31" s="241"/>
      <c r="H31" s="198" t="s">
        <v>2</v>
      </c>
      <c r="I31" s="165" t="s">
        <v>96</v>
      </c>
      <c r="J31" s="197"/>
      <c r="K31" s="198" t="s">
        <v>1</v>
      </c>
      <c r="L31" s="151" t="s">
        <v>25</v>
      </c>
      <c r="M31" s="195"/>
      <c r="N31" s="198" t="s">
        <v>2</v>
      </c>
      <c r="O31" s="248" t="s">
        <v>92</v>
      </c>
      <c r="P31" s="340">
        <f>D31*G31*J31*M31</f>
        <v>0</v>
      </c>
      <c r="Q31" s="249" t="s">
        <v>1</v>
      </c>
    </row>
    <row r="32" spans="1:17" s="1" customFormat="1" ht="13.5" customHeight="1">
      <c r="A32" s="82"/>
      <c r="B32" s="161" t="s">
        <v>102</v>
      </c>
      <c r="C32" s="161" t="s">
        <v>33</v>
      </c>
      <c r="D32" s="189"/>
      <c r="E32" s="191" t="s">
        <v>2</v>
      </c>
      <c r="F32" s="149" t="s">
        <v>54</v>
      </c>
      <c r="G32" s="183"/>
      <c r="H32" s="188" t="s">
        <v>2</v>
      </c>
      <c r="I32" s="165" t="s">
        <v>96</v>
      </c>
      <c r="J32" s="197"/>
      <c r="K32" s="198" t="s">
        <v>1</v>
      </c>
      <c r="L32" s="147" t="s">
        <v>25</v>
      </c>
      <c r="M32" s="189"/>
      <c r="N32" s="188" t="s">
        <v>2</v>
      </c>
      <c r="O32" s="248" t="s">
        <v>92</v>
      </c>
      <c r="P32" s="340">
        <f>D32*G32*J32*M32</f>
        <v>0</v>
      </c>
      <c r="Q32" s="249" t="s">
        <v>1</v>
      </c>
    </row>
    <row r="33" spans="1:17" s="6" customFormat="1" ht="12" customHeight="1" thickBot="1">
      <c r="A33" s="82"/>
      <c r="B33" s="147" t="s">
        <v>55</v>
      </c>
      <c r="C33" s="161" t="s">
        <v>33</v>
      </c>
      <c r="D33" s="189"/>
      <c r="E33" s="191" t="s">
        <v>2</v>
      </c>
      <c r="F33" s="149" t="s">
        <v>34</v>
      </c>
      <c r="G33" s="183"/>
      <c r="H33" s="188" t="s">
        <v>2</v>
      </c>
      <c r="I33" s="149" t="s">
        <v>96</v>
      </c>
      <c r="J33" s="192"/>
      <c r="K33" s="188" t="s">
        <v>1</v>
      </c>
      <c r="L33" s="147" t="s">
        <v>25</v>
      </c>
      <c r="M33" s="189"/>
      <c r="N33" s="188" t="s">
        <v>2</v>
      </c>
      <c r="O33" s="250" t="s">
        <v>92</v>
      </c>
      <c r="P33" s="341">
        <f>D33*G33*J33*M33</f>
        <v>0</v>
      </c>
      <c r="Q33" s="251" t="s">
        <v>1</v>
      </c>
    </row>
    <row r="34" spans="1:17" s="6" customFormat="1" ht="13.5" customHeight="1" thickBot="1">
      <c r="A34" s="83"/>
      <c r="B34" s="384" t="s">
        <v>57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6"/>
      <c r="P34" s="272">
        <f>SUM(P30:P33)</f>
        <v>0</v>
      </c>
      <c r="Q34" s="45" t="s">
        <v>1</v>
      </c>
    </row>
    <row r="35" spans="1:17" s="6" customFormat="1" ht="6" customHeight="1" thickBot="1">
      <c r="A35" s="98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30"/>
      <c r="Q35" s="99"/>
    </row>
    <row r="36" spans="1:17" s="6" customFormat="1" ht="14.25" customHeight="1" thickBot="1">
      <c r="A36" s="390" t="s">
        <v>97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2"/>
    </row>
    <row r="37" spans="1:17" s="6" customFormat="1" ht="13.5" customHeight="1">
      <c r="A37" s="79"/>
      <c r="B37" s="253" t="s">
        <v>58</v>
      </c>
      <c r="C37" s="175" t="s">
        <v>56</v>
      </c>
      <c r="D37" s="177"/>
      <c r="E37" s="178" t="s">
        <v>2</v>
      </c>
      <c r="F37" s="148" t="s">
        <v>80</v>
      </c>
      <c r="G37" s="179"/>
      <c r="H37" s="180" t="s">
        <v>1</v>
      </c>
      <c r="I37" s="148" t="s">
        <v>96</v>
      </c>
      <c r="J37" s="179"/>
      <c r="K37" s="180" t="s">
        <v>1</v>
      </c>
      <c r="L37" s="146" t="s">
        <v>25</v>
      </c>
      <c r="M37" s="223"/>
      <c r="N37" s="180" t="s">
        <v>2</v>
      </c>
      <c r="O37" s="172" t="s">
        <v>82</v>
      </c>
      <c r="P37" s="343">
        <f>D37*G37*J37*M37</f>
        <v>0</v>
      </c>
      <c r="Q37" s="181" t="s">
        <v>0</v>
      </c>
    </row>
    <row r="38" spans="1:17" s="6" customFormat="1" ht="13.5" customHeight="1">
      <c r="A38" s="84"/>
      <c r="B38" s="254" t="s">
        <v>59</v>
      </c>
      <c r="C38" s="161" t="s">
        <v>33</v>
      </c>
      <c r="D38" s="189"/>
      <c r="E38" s="191" t="s">
        <v>2</v>
      </c>
      <c r="F38" s="149" t="s">
        <v>80</v>
      </c>
      <c r="G38" s="192"/>
      <c r="H38" s="188" t="s">
        <v>1</v>
      </c>
      <c r="I38" s="149" t="s">
        <v>96</v>
      </c>
      <c r="J38" s="192"/>
      <c r="K38" s="188" t="s">
        <v>1</v>
      </c>
      <c r="L38" s="147" t="s">
        <v>25</v>
      </c>
      <c r="M38" s="183"/>
      <c r="N38" s="188" t="s">
        <v>2</v>
      </c>
      <c r="O38" s="252" t="s">
        <v>82</v>
      </c>
      <c r="P38" s="345">
        <f>D38*G38*J38*M38</f>
        <v>0</v>
      </c>
      <c r="Q38" s="200" t="s">
        <v>0</v>
      </c>
    </row>
    <row r="39" spans="1:17" s="6" customFormat="1" ht="15" customHeight="1" thickBot="1">
      <c r="A39" s="84"/>
      <c r="B39" s="254" t="s">
        <v>60</v>
      </c>
      <c r="C39" s="161" t="s">
        <v>33</v>
      </c>
      <c r="D39" s="189"/>
      <c r="E39" s="191" t="s">
        <v>2</v>
      </c>
      <c r="F39" s="149" t="s">
        <v>34</v>
      </c>
      <c r="G39" s="192"/>
      <c r="H39" s="188" t="s">
        <v>2</v>
      </c>
      <c r="I39" s="255"/>
      <c r="J39" s="256"/>
      <c r="K39" s="257"/>
      <c r="L39" s="147" t="s">
        <v>25</v>
      </c>
      <c r="M39" s="183"/>
      <c r="N39" s="188" t="s">
        <v>2</v>
      </c>
      <c r="O39" s="252" t="s">
        <v>34</v>
      </c>
      <c r="P39" s="317">
        <f>D39*G39*J39*M39</f>
        <v>0</v>
      </c>
      <c r="Q39" s="205" t="s">
        <v>2</v>
      </c>
    </row>
    <row r="40" spans="1:17" s="6" customFormat="1" ht="12.75" thickBot="1">
      <c r="A40" s="80"/>
      <c r="B40" s="393" t="s">
        <v>61</v>
      </c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5"/>
      <c r="P40" s="273">
        <f>P37+P38+P39</f>
        <v>0</v>
      </c>
      <c r="Q40" s="145" t="s">
        <v>11</v>
      </c>
    </row>
    <row r="41" spans="1:17" s="6" customFormat="1" ht="6" customHeight="1" thickBot="1">
      <c r="A41" s="10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101"/>
      <c r="Q41" s="43"/>
    </row>
    <row r="42" spans="1:17" s="6" customFormat="1" ht="15.75" thickBot="1">
      <c r="A42" s="396" t="s">
        <v>62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8"/>
    </row>
    <row r="43" spans="1:17" ht="14.25" customHeight="1">
      <c r="A43" s="399" t="s">
        <v>63</v>
      </c>
      <c r="B43" s="402" t="s">
        <v>20</v>
      </c>
      <c r="C43" s="403"/>
      <c r="D43" s="403"/>
      <c r="E43" s="403"/>
      <c r="F43" s="404"/>
      <c r="G43" s="58">
        <f>P15</f>
        <v>0</v>
      </c>
      <c r="H43" s="14" t="s">
        <v>0</v>
      </c>
      <c r="I43" s="405"/>
      <c r="J43" s="406"/>
      <c r="K43" s="407"/>
      <c r="L43" s="15" t="s">
        <v>83</v>
      </c>
      <c r="M43" s="16">
        <v>12.5</v>
      </c>
      <c r="N43" s="9" t="s">
        <v>5</v>
      </c>
      <c r="O43" s="66" t="s">
        <v>83</v>
      </c>
      <c r="P43" s="274">
        <f>G43*M43</f>
        <v>0</v>
      </c>
      <c r="Q43" s="67" t="s">
        <v>2</v>
      </c>
    </row>
    <row r="44" spans="1:17" ht="15" customHeight="1" thickBot="1">
      <c r="A44" s="400"/>
      <c r="B44" s="377" t="s">
        <v>22</v>
      </c>
      <c r="C44" s="378"/>
      <c r="D44" s="378"/>
      <c r="E44" s="378"/>
      <c r="F44" s="379"/>
      <c r="G44" s="59">
        <f>P18</f>
        <v>0</v>
      </c>
      <c r="H44" s="19" t="s">
        <v>0</v>
      </c>
      <c r="I44" s="411"/>
      <c r="J44" s="412"/>
      <c r="K44" s="413"/>
      <c r="L44" s="17" t="s">
        <v>83</v>
      </c>
      <c r="M44" s="11">
        <v>3.5</v>
      </c>
      <c r="N44" s="11" t="s">
        <v>5</v>
      </c>
      <c r="O44" s="68" t="s">
        <v>83</v>
      </c>
      <c r="P44" s="275">
        <f>G44*M44</f>
        <v>0</v>
      </c>
      <c r="Q44" s="69" t="s">
        <v>2</v>
      </c>
    </row>
    <row r="45" spans="1:18" s="1" customFormat="1" ht="13.5" thickBot="1">
      <c r="A45" s="401"/>
      <c r="B45" s="414" t="s">
        <v>64</v>
      </c>
      <c r="C45" s="415"/>
      <c r="D45" s="415"/>
      <c r="E45" s="415"/>
      <c r="F45" s="416"/>
      <c r="G45" s="57">
        <f>SUM(G43:G44)</f>
        <v>0</v>
      </c>
      <c r="H45" s="144" t="s">
        <v>0</v>
      </c>
      <c r="I45" s="417"/>
      <c r="J45" s="418"/>
      <c r="K45" s="418"/>
      <c r="L45" s="418"/>
      <c r="M45" s="418"/>
      <c r="N45" s="419"/>
      <c r="O45" s="44" t="s">
        <v>83</v>
      </c>
      <c r="P45" s="276">
        <f>SUM(P43:P44)</f>
        <v>0</v>
      </c>
      <c r="Q45" s="48" t="s">
        <v>2</v>
      </c>
      <c r="R45" s="33" t="b">
        <f>IF(P45&gt;0,P45)</f>
        <v>0</v>
      </c>
    </row>
    <row r="46" spans="1:18" s="1" customFormat="1" ht="12.75" customHeight="1">
      <c r="A46" s="374" t="s">
        <v>65</v>
      </c>
      <c r="B46" s="106" t="s">
        <v>67</v>
      </c>
      <c r="C46" s="107"/>
      <c r="D46" s="107"/>
      <c r="E46" s="107"/>
      <c r="F46" s="108"/>
      <c r="G46" s="21">
        <f>P21</f>
        <v>0</v>
      </c>
      <c r="H46" s="22" t="s">
        <v>2</v>
      </c>
      <c r="I46" s="23" t="s">
        <v>7</v>
      </c>
      <c r="J46" s="17">
        <v>15</v>
      </c>
      <c r="K46" s="34"/>
      <c r="L46" s="102" t="s">
        <v>84</v>
      </c>
      <c r="M46" s="103"/>
      <c r="N46" s="104"/>
      <c r="O46" s="126" t="s">
        <v>83</v>
      </c>
      <c r="P46" s="275">
        <f>G46*J46</f>
        <v>0</v>
      </c>
      <c r="Q46" s="128" t="s">
        <v>2</v>
      </c>
      <c r="R46" s="33"/>
    </row>
    <row r="47" spans="1:18" s="1" customFormat="1" ht="12.75" customHeight="1">
      <c r="A47" s="375"/>
      <c r="B47" s="109" t="s">
        <v>68</v>
      </c>
      <c r="C47" s="110"/>
      <c r="D47" s="110"/>
      <c r="E47" s="110"/>
      <c r="F47" s="111"/>
      <c r="G47" s="21">
        <f>P22</f>
        <v>0</v>
      </c>
      <c r="H47" s="22" t="s">
        <v>2</v>
      </c>
      <c r="I47" s="23" t="s">
        <v>5</v>
      </c>
      <c r="J47" s="97">
        <v>25</v>
      </c>
      <c r="K47" s="50"/>
      <c r="L47" s="102" t="s">
        <v>84</v>
      </c>
      <c r="M47" s="103"/>
      <c r="N47" s="104"/>
      <c r="O47" s="126" t="s">
        <v>83</v>
      </c>
      <c r="P47" s="275">
        <f>G47*J47</f>
        <v>0</v>
      </c>
      <c r="Q47" s="128" t="s">
        <v>2</v>
      </c>
      <c r="R47" s="33"/>
    </row>
    <row r="48" spans="1:18" s="1" customFormat="1" ht="12.75" customHeight="1" thickBot="1">
      <c r="A48" s="375"/>
      <c r="B48" s="112" t="s">
        <v>69</v>
      </c>
      <c r="C48" s="113"/>
      <c r="D48" s="113"/>
      <c r="E48" s="113"/>
      <c r="F48" s="114"/>
      <c r="G48" s="20">
        <f>P23</f>
        <v>0</v>
      </c>
      <c r="H48" s="24" t="s">
        <v>1</v>
      </c>
      <c r="I48" s="28" t="s">
        <v>8</v>
      </c>
      <c r="J48" s="54">
        <v>0.015</v>
      </c>
      <c r="K48" s="51"/>
      <c r="L48" s="85" t="s">
        <v>85</v>
      </c>
      <c r="M48" s="86"/>
      <c r="N48" s="87"/>
      <c r="O48" s="127" t="s">
        <v>83</v>
      </c>
      <c r="P48" s="277">
        <f>G48/J48</f>
        <v>0</v>
      </c>
      <c r="Q48" s="129" t="s">
        <v>2</v>
      </c>
      <c r="R48" s="33"/>
    </row>
    <row r="49" spans="1:18" s="1" customFormat="1" ht="12.75" customHeight="1" thickBot="1">
      <c r="A49" s="375"/>
      <c r="B49" s="131" t="s">
        <v>66</v>
      </c>
      <c r="C49" s="115"/>
      <c r="D49" s="115"/>
      <c r="E49" s="115"/>
      <c r="F49" s="116"/>
      <c r="G49" s="350"/>
      <c r="H49" s="118"/>
      <c r="I49" s="119"/>
      <c r="J49" s="120"/>
      <c r="K49" s="121"/>
      <c r="L49" s="122"/>
      <c r="M49" s="123"/>
      <c r="N49" s="124"/>
      <c r="O49" s="44" t="s">
        <v>83</v>
      </c>
      <c r="P49" s="279">
        <f>SUM(P46:P48)</f>
        <v>0</v>
      </c>
      <c r="Q49" s="125" t="s">
        <v>2</v>
      </c>
      <c r="R49" s="33" t="b">
        <f aca="true" t="shared" si="0" ref="R49:R57">IF(P49&gt;0,P49)</f>
        <v>0</v>
      </c>
    </row>
    <row r="50" spans="1:18" s="1" customFormat="1" ht="12.75" customHeight="1">
      <c r="A50" s="375"/>
      <c r="B50" s="420" t="s">
        <v>71</v>
      </c>
      <c r="C50" s="421"/>
      <c r="D50" s="421"/>
      <c r="E50" s="421"/>
      <c r="F50" s="422"/>
      <c r="G50" s="13">
        <f>P26</f>
        <v>0</v>
      </c>
      <c r="H50" s="26" t="s">
        <v>1</v>
      </c>
      <c r="I50" s="27" t="s">
        <v>6</v>
      </c>
      <c r="J50" s="9">
        <v>0.08</v>
      </c>
      <c r="K50" s="35"/>
      <c r="L50" s="423" t="s">
        <v>85</v>
      </c>
      <c r="M50" s="424"/>
      <c r="N50" s="425"/>
      <c r="O50" s="132" t="s">
        <v>83</v>
      </c>
      <c r="P50" s="274">
        <f>G50/J50</f>
        <v>0</v>
      </c>
      <c r="Q50" s="67" t="s">
        <v>2</v>
      </c>
      <c r="R50" s="33"/>
    </row>
    <row r="51" spans="1:18" s="1" customFormat="1" ht="12.75" customHeight="1" thickBot="1">
      <c r="A51" s="375"/>
      <c r="B51" s="426" t="s">
        <v>72</v>
      </c>
      <c r="C51" s="427"/>
      <c r="D51" s="427"/>
      <c r="E51" s="427"/>
      <c r="F51" s="428"/>
      <c r="G51" s="20">
        <f>P27</f>
        <v>0</v>
      </c>
      <c r="H51" s="31" t="s">
        <v>1</v>
      </c>
      <c r="I51" s="25" t="s">
        <v>8</v>
      </c>
      <c r="J51" s="10">
        <v>0.03</v>
      </c>
      <c r="K51" s="53"/>
      <c r="L51" s="429" t="s">
        <v>85</v>
      </c>
      <c r="M51" s="430"/>
      <c r="N51" s="431"/>
      <c r="O51" s="133" t="s">
        <v>83</v>
      </c>
      <c r="P51" s="278">
        <f>G51/J51</f>
        <v>0</v>
      </c>
      <c r="Q51" s="134" t="s">
        <v>2</v>
      </c>
      <c r="R51" s="33"/>
    </row>
    <row r="52" spans="1:18" s="1" customFormat="1" ht="12.75" customHeight="1" thickBot="1">
      <c r="A52" s="375"/>
      <c r="B52" s="131" t="s">
        <v>70</v>
      </c>
      <c r="C52" s="113"/>
      <c r="D52" s="113"/>
      <c r="E52" s="113"/>
      <c r="F52" s="114"/>
      <c r="G52" s="351"/>
      <c r="H52" s="24"/>
      <c r="I52" s="28"/>
      <c r="J52" s="12"/>
      <c r="K52" s="36"/>
      <c r="L52" s="85"/>
      <c r="M52" s="86"/>
      <c r="N52" s="87"/>
      <c r="O52" s="44" t="s">
        <v>83</v>
      </c>
      <c r="P52" s="280">
        <f>SUM(P50:P51)</f>
        <v>0</v>
      </c>
      <c r="Q52" s="38" t="s">
        <v>2</v>
      </c>
      <c r="R52" s="33" t="b">
        <f t="shared" si="0"/>
        <v>0</v>
      </c>
    </row>
    <row r="53" spans="1:18" ht="13.5" thickBot="1">
      <c r="A53" s="375"/>
      <c r="B53" s="432" t="s">
        <v>73</v>
      </c>
      <c r="C53" s="433"/>
      <c r="D53" s="433"/>
      <c r="E53" s="433"/>
      <c r="F53" s="434"/>
      <c r="G53" s="20">
        <f>P34</f>
        <v>0</v>
      </c>
      <c r="H53" s="24" t="s">
        <v>1</v>
      </c>
      <c r="I53" s="52" t="s">
        <v>8</v>
      </c>
      <c r="J53" s="12">
        <v>0.14</v>
      </c>
      <c r="K53" s="39"/>
      <c r="L53" s="387" t="s">
        <v>85</v>
      </c>
      <c r="M53" s="388"/>
      <c r="N53" s="389"/>
      <c r="O53" s="127" t="s">
        <v>83</v>
      </c>
      <c r="P53" s="277">
        <f>G53/J53</f>
        <v>0</v>
      </c>
      <c r="Q53" s="143" t="s">
        <v>2</v>
      </c>
      <c r="R53" s="33"/>
    </row>
    <row r="54" spans="1:18" ht="13.5" thickBot="1">
      <c r="A54" s="375"/>
      <c r="B54" s="138" t="s">
        <v>74</v>
      </c>
      <c r="C54" s="135"/>
      <c r="D54" s="136"/>
      <c r="E54" s="136"/>
      <c r="F54" s="137"/>
      <c r="G54" s="352"/>
      <c r="H54" s="105"/>
      <c r="I54" s="140"/>
      <c r="J54" s="141"/>
      <c r="K54" s="142"/>
      <c r="L54" s="76"/>
      <c r="M54" s="77"/>
      <c r="N54" s="78"/>
      <c r="O54" s="37" t="s">
        <v>83</v>
      </c>
      <c r="P54" s="280">
        <f>P53</f>
        <v>0</v>
      </c>
      <c r="Q54" s="40" t="s">
        <v>2</v>
      </c>
      <c r="R54" s="33" t="b">
        <f t="shared" si="0"/>
        <v>0</v>
      </c>
    </row>
    <row r="55" spans="1:18" ht="12.75">
      <c r="A55" s="375"/>
      <c r="B55" s="402" t="s">
        <v>75</v>
      </c>
      <c r="C55" s="444"/>
      <c r="D55" s="444"/>
      <c r="E55" s="444"/>
      <c r="F55" s="445"/>
      <c r="G55" s="56">
        <f>P37+P38</f>
        <v>0</v>
      </c>
      <c r="H55" s="22" t="s">
        <v>0</v>
      </c>
      <c r="I55" s="29" t="s">
        <v>5</v>
      </c>
      <c r="J55" s="11">
        <v>100</v>
      </c>
      <c r="K55" s="41"/>
      <c r="L55" s="446" t="s">
        <v>84</v>
      </c>
      <c r="M55" s="447"/>
      <c r="N55" s="448"/>
      <c r="O55" s="126" t="s">
        <v>83</v>
      </c>
      <c r="P55" s="275">
        <f>G55*J55</f>
        <v>0</v>
      </c>
      <c r="Q55" s="69" t="s">
        <v>2</v>
      </c>
      <c r="R55" s="33"/>
    </row>
    <row r="56" spans="1:18" ht="13.5" thickBot="1">
      <c r="A56" s="375"/>
      <c r="B56" s="377" t="s">
        <v>76</v>
      </c>
      <c r="C56" s="449"/>
      <c r="D56" s="449"/>
      <c r="E56" s="449"/>
      <c r="F56" s="450"/>
      <c r="G56" s="30">
        <f>P39</f>
        <v>0</v>
      </c>
      <c r="H56" s="31" t="s">
        <v>2</v>
      </c>
      <c r="I56" s="32" t="s">
        <v>5</v>
      </c>
      <c r="J56" s="10">
        <v>5</v>
      </c>
      <c r="K56" s="42"/>
      <c r="L56" s="429" t="s">
        <v>84</v>
      </c>
      <c r="M56" s="430"/>
      <c r="N56" s="431"/>
      <c r="O56" s="133" t="s">
        <v>83</v>
      </c>
      <c r="P56" s="278">
        <f>G56*J56</f>
        <v>0</v>
      </c>
      <c r="Q56" s="70" t="s">
        <v>2</v>
      </c>
      <c r="R56" s="33"/>
    </row>
    <row r="57" spans="1:18" s="1" customFormat="1" ht="13.5" thickBot="1">
      <c r="A57" s="380"/>
      <c r="B57" s="414" t="s">
        <v>77</v>
      </c>
      <c r="C57" s="415"/>
      <c r="D57" s="415"/>
      <c r="E57" s="415"/>
      <c r="F57" s="416"/>
      <c r="G57" s="353"/>
      <c r="H57" s="24"/>
      <c r="I57" s="52"/>
      <c r="J57" s="12"/>
      <c r="K57" s="39"/>
      <c r="L57" s="408"/>
      <c r="M57" s="409"/>
      <c r="N57" s="410"/>
      <c r="O57" s="37" t="s">
        <v>83</v>
      </c>
      <c r="P57" s="281">
        <f>P56+P55</f>
        <v>0</v>
      </c>
      <c r="Q57" s="40" t="s">
        <v>2</v>
      </c>
      <c r="R57" s="33" t="b">
        <f t="shared" si="0"/>
        <v>0</v>
      </c>
    </row>
    <row r="58" spans="1:22" s="1" customFormat="1" ht="13.5" customHeight="1" thickBot="1">
      <c r="A58" s="435" t="s">
        <v>79</v>
      </c>
      <c r="B58" s="436"/>
      <c r="C58" s="436"/>
      <c r="D58" s="436"/>
      <c r="E58" s="436"/>
      <c r="F58" s="436"/>
      <c r="G58" s="436"/>
      <c r="H58" s="282" t="s">
        <v>10</v>
      </c>
      <c r="I58" s="437" t="b">
        <f>IF(R45=P58,"surfaces",IF(R49=P58,"abreuvoirs",IF(R52=P58,"mangeoires",IF(R54=P58,"perchoirs",IF(R57=P58,"nids")))))</f>
        <v>0</v>
      </c>
      <c r="J58" s="437"/>
      <c r="K58" s="283"/>
      <c r="L58" s="284"/>
      <c r="M58" s="285"/>
      <c r="N58" s="286"/>
      <c r="O58" s="287" t="s">
        <v>83</v>
      </c>
      <c r="P58" s="288">
        <f>MIN(R45:R57)</f>
        <v>0</v>
      </c>
      <c r="Q58" s="289" t="s">
        <v>2</v>
      </c>
      <c r="V58" s="3"/>
    </row>
    <row r="59" spans="1:18" ht="14.25" customHeight="1">
      <c r="A59" s="405" t="s">
        <v>98</v>
      </c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38"/>
      <c r="O59" s="318" t="s">
        <v>82</v>
      </c>
      <c r="P59" s="319">
        <f>G45</f>
        <v>0</v>
      </c>
      <c r="Q59" s="320" t="s">
        <v>0</v>
      </c>
      <c r="R59" s="321"/>
    </row>
    <row r="60" spans="1:18" ht="13.5" customHeight="1" thickBot="1">
      <c r="A60" s="439" t="s">
        <v>99</v>
      </c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1"/>
      <c r="O60" s="322" t="s">
        <v>82</v>
      </c>
      <c r="P60" s="323">
        <f>G44</f>
        <v>0</v>
      </c>
      <c r="Q60" s="324" t="s">
        <v>0</v>
      </c>
      <c r="R60" s="325"/>
    </row>
    <row r="61" spans="1:18" ht="13.5" thickBot="1">
      <c r="A61" s="313" t="s">
        <v>89</v>
      </c>
      <c r="B61" s="313"/>
      <c r="C61" s="314"/>
      <c r="D61" s="314"/>
      <c r="E61" s="314"/>
      <c r="F61" s="326"/>
      <c r="G61" s="327" t="s">
        <v>100</v>
      </c>
      <c r="H61" s="95"/>
      <c r="I61" s="95"/>
      <c r="J61" s="442"/>
      <c r="K61" s="443"/>
      <c r="L61" s="443"/>
      <c r="M61" s="443"/>
      <c r="N61" s="443"/>
      <c r="O61" s="331" t="s">
        <v>107</v>
      </c>
      <c r="P61" s="328" t="e">
        <f>P60/P59%</f>
        <v>#DIV/0!</v>
      </c>
      <c r="Q61" s="329" t="s">
        <v>4</v>
      </c>
      <c r="R61" s="71" t="s">
        <v>101</v>
      </c>
    </row>
  </sheetData>
  <sheetProtection/>
  <mergeCells count="47">
    <mergeCell ref="A58:G58"/>
    <mergeCell ref="I58:J58"/>
    <mergeCell ref="A59:N59"/>
    <mergeCell ref="A60:N60"/>
    <mergeCell ref="J61:N61"/>
    <mergeCell ref="B55:F55"/>
    <mergeCell ref="L55:N55"/>
    <mergeCell ref="B56:F56"/>
    <mergeCell ref="L56:N56"/>
    <mergeCell ref="B57:F57"/>
    <mergeCell ref="L57:N57"/>
    <mergeCell ref="I44:K44"/>
    <mergeCell ref="B45:F45"/>
    <mergeCell ref="I45:N45"/>
    <mergeCell ref="A46:A57"/>
    <mergeCell ref="B50:F50"/>
    <mergeCell ref="L50:N50"/>
    <mergeCell ref="B51:F51"/>
    <mergeCell ref="L51:N51"/>
    <mergeCell ref="B53:F53"/>
    <mergeCell ref="L53:N53"/>
    <mergeCell ref="B34:O34"/>
    <mergeCell ref="A36:Q36"/>
    <mergeCell ref="B40:O40"/>
    <mergeCell ref="A42:Q42"/>
    <mergeCell ref="A43:A45"/>
    <mergeCell ref="B43:F43"/>
    <mergeCell ref="I43:K43"/>
    <mergeCell ref="B44:F44"/>
    <mergeCell ref="A16:A18"/>
    <mergeCell ref="A20:Q20"/>
    <mergeCell ref="B24:O24"/>
    <mergeCell ref="A25:Q25"/>
    <mergeCell ref="B28:O28"/>
    <mergeCell ref="A29:Q29"/>
    <mergeCell ref="A3:B3"/>
    <mergeCell ref="C3:J3"/>
    <mergeCell ref="M3:O3"/>
    <mergeCell ref="P3:Q3"/>
    <mergeCell ref="A6:Q6"/>
    <mergeCell ref="A8:A15"/>
    <mergeCell ref="A1:J1"/>
    <mergeCell ref="M1:Q1"/>
    <mergeCell ref="A2:B2"/>
    <mergeCell ref="C2:J2"/>
    <mergeCell ref="M2:O2"/>
    <mergeCell ref="P2:Q2"/>
  </mergeCells>
  <printOptions/>
  <pageMargins left="0.3" right="0.1968503937007874" top="0.17" bottom="0.19" header="0.17" footer="0.1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PageLayoutView="0" workbookViewId="0" topLeftCell="A1">
      <selection activeCell="G37" sqref="G37"/>
    </sheetView>
  </sheetViews>
  <sheetFormatPr defaultColWidth="11.57421875" defaultRowHeight="12.75"/>
  <cols>
    <col min="1" max="1" width="3.00390625" style="2" customWidth="1"/>
    <col min="2" max="2" width="19.140625" style="2" customWidth="1"/>
    <col min="3" max="3" width="6.28125" style="2" customWidth="1"/>
    <col min="4" max="4" width="3.57421875" style="2" customWidth="1"/>
    <col min="5" max="5" width="2.28125" style="2" customWidth="1"/>
    <col min="6" max="6" width="7.140625" style="2" customWidth="1"/>
    <col min="7" max="7" width="6.421875" style="2" customWidth="1"/>
    <col min="8" max="8" width="3.140625" style="2" customWidth="1"/>
    <col min="9" max="9" width="7.140625" style="2" customWidth="1"/>
    <col min="10" max="10" width="5.421875" style="2" customWidth="1"/>
    <col min="11" max="11" width="3.00390625" style="2" customWidth="1"/>
    <col min="12" max="12" width="6.00390625" style="2" customWidth="1"/>
    <col min="13" max="13" width="4.8515625" style="2" customWidth="1"/>
    <col min="14" max="14" width="3.421875" style="2" customWidth="1"/>
    <col min="15" max="15" width="6.7109375" style="2" customWidth="1"/>
    <col min="16" max="16" width="7.57421875" style="2" customWidth="1"/>
    <col min="17" max="17" width="4.57421875" style="4" customWidth="1"/>
    <col min="18" max="18" width="11.8515625" style="2" hidden="1" customWidth="1"/>
    <col min="19" max="19" width="6.8515625" style="2" customWidth="1"/>
    <col min="20" max="16384" width="11.57421875" style="2" customWidth="1"/>
  </cols>
  <sheetData>
    <row r="1" spans="1:17" s="5" customFormat="1" ht="16.5" customHeight="1" thickBot="1">
      <c r="A1" s="355" t="s">
        <v>94</v>
      </c>
      <c r="B1" s="356"/>
      <c r="C1" s="356"/>
      <c r="D1" s="356"/>
      <c r="E1" s="356"/>
      <c r="F1" s="356"/>
      <c r="G1" s="356"/>
      <c r="H1" s="356"/>
      <c r="I1" s="356"/>
      <c r="J1" s="356"/>
      <c r="K1" s="266"/>
      <c r="L1" s="266"/>
      <c r="M1" s="357" t="s">
        <v>78</v>
      </c>
      <c r="N1" s="357"/>
      <c r="O1" s="357"/>
      <c r="P1" s="357"/>
      <c r="Q1" s="358"/>
    </row>
    <row r="2" spans="1:17" s="55" customFormat="1" ht="16.5" customHeight="1" thickBot="1">
      <c r="A2" s="359" t="s">
        <v>15</v>
      </c>
      <c r="B2" s="360"/>
      <c r="C2" s="361"/>
      <c r="D2" s="361"/>
      <c r="E2" s="361"/>
      <c r="F2" s="361"/>
      <c r="G2" s="361"/>
      <c r="H2" s="361"/>
      <c r="I2" s="361"/>
      <c r="J2" s="362"/>
      <c r="K2" s="155"/>
      <c r="L2" s="156"/>
      <c r="M2" s="363" t="s">
        <v>13</v>
      </c>
      <c r="N2" s="364"/>
      <c r="O2" s="364"/>
      <c r="P2" s="365"/>
      <c r="Q2" s="366"/>
    </row>
    <row r="3" spans="1:17" s="55" customFormat="1" ht="16.5" customHeight="1" thickBot="1">
      <c r="A3" s="359" t="s">
        <v>16</v>
      </c>
      <c r="B3" s="360"/>
      <c r="C3" s="361"/>
      <c r="D3" s="361"/>
      <c r="E3" s="361"/>
      <c r="F3" s="361"/>
      <c r="G3" s="361"/>
      <c r="H3" s="361"/>
      <c r="I3" s="361"/>
      <c r="J3" s="362"/>
      <c r="K3" s="155"/>
      <c r="L3" s="156"/>
      <c r="M3" s="367" t="s">
        <v>14</v>
      </c>
      <c r="N3" s="368"/>
      <c r="O3" s="368"/>
      <c r="P3" s="369"/>
      <c r="Q3" s="370"/>
    </row>
    <row r="4" spans="1:17" s="55" customFormat="1" ht="16.5" customHeight="1" thickBot="1">
      <c r="A4" s="159" t="s">
        <v>17</v>
      </c>
      <c r="B4" s="16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</row>
    <row r="5" spans="1:17" s="55" customFormat="1" ht="5.25" customHeight="1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s="1" customFormat="1" ht="13.5" customHeight="1" thickBot="1">
      <c r="A6" s="371" t="s">
        <v>18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</row>
    <row r="7" spans="1:17" s="8" customFormat="1" ht="12" customHeight="1" thickBot="1">
      <c r="A7" s="61" t="s">
        <v>19</v>
      </c>
      <c r="B7" s="62"/>
      <c r="C7" s="62"/>
      <c r="D7" s="62"/>
      <c r="E7" s="60"/>
      <c r="F7" s="164" t="s">
        <v>80</v>
      </c>
      <c r="G7" s="259"/>
      <c r="H7" s="260" t="s">
        <v>1</v>
      </c>
      <c r="I7" s="164" t="s">
        <v>81</v>
      </c>
      <c r="J7" s="259"/>
      <c r="K7" s="261" t="s">
        <v>1</v>
      </c>
      <c r="L7" s="262"/>
      <c r="M7" s="263"/>
      <c r="N7" s="264"/>
      <c r="O7" s="174" t="s">
        <v>82</v>
      </c>
      <c r="P7" s="290">
        <f>G7*J7</f>
        <v>0</v>
      </c>
      <c r="Q7" s="153" t="s">
        <v>0</v>
      </c>
    </row>
    <row r="8" spans="1:17" s="1" customFormat="1" ht="13.5" customHeight="1">
      <c r="A8" s="451" t="s">
        <v>20</v>
      </c>
      <c r="B8" s="175" t="s">
        <v>26</v>
      </c>
      <c r="C8" s="146" t="s">
        <v>33</v>
      </c>
      <c r="D8" s="177"/>
      <c r="E8" s="178" t="s">
        <v>2</v>
      </c>
      <c r="F8" s="148" t="s">
        <v>80</v>
      </c>
      <c r="G8" s="179"/>
      <c r="H8" s="180" t="s">
        <v>1</v>
      </c>
      <c r="I8" s="148" t="s">
        <v>81</v>
      </c>
      <c r="J8" s="179"/>
      <c r="K8" s="180" t="s">
        <v>1</v>
      </c>
      <c r="L8" s="146" t="s">
        <v>25</v>
      </c>
      <c r="M8" s="177"/>
      <c r="N8" s="180" t="s">
        <v>2</v>
      </c>
      <c r="O8" s="168" t="s">
        <v>82</v>
      </c>
      <c r="P8" s="343">
        <f>D8*G8*J8*M8</f>
        <v>0</v>
      </c>
      <c r="Q8" s="181" t="s">
        <v>0</v>
      </c>
    </row>
    <row r="9" spans="1:17" s="1" customFormat="1" ht="13.5" customHeight="1">
      <c r="A9" s="452"/>
      <c r="B9" s="161" t="s">
        <v>27</v>
      </c>
      <c r="C9" s="182" t="s">
        <v>33</v>
      </c>
      <c r="D9" s="183"/>
      <c r="E9" s="184" t="s">
        <v>2</v>
      </c>
      <c r="F9" s="149" t="s">
        <v>86</v>
      </c>
      <c r="G9" s="185"/>
      <c r="H9" s="186" t="s">
        <v>1</v>
      </c>
      <c r="I9" s="149" t="s">
        <v>81</v>
      </c>
      <c r="J9" s="187"/>
      <c r="K9" s="188" t="s">
        <v>1</v>
      </c>
      <c r="L9" s="147" t="s">
        <v>25</v>
      </c>
      <c r="M9" s="189"/>
      <c r="N9" s="188" t="s">
        <v>2</v>
      </c>
      <c r="O9" s="169" t="s">
        <v>82</v>
      </c>
      <c r="P9" s="344">
        <f>D9*G9*J9*M9</f>
        <v>0</v>
      </c>
      <c r="Q9" s="190" t="s">
        <v>0</v>
      </c>
    </row>
    <row r="10" spans="1:17" s="1" customFormat="1" ht="13.5" customHeight="1">
      <c r="A10" s="452"/>
      <c r="B10" s="161" t="s">
        <v>28</v>
      </c>
      <c r="C10" s="161" t="s">
        <v>33</v>
      </c>
      <c r="D10" s="189"/>
      <c r="E10" s="191"/>
      <c r="F10" s="149" t="s">
        <v>80</v>
      </c>
      <c r="G10" s="192"/>
      <c r="H10" s="186" t="s">
        <v>1</v>
      </c>
      <c r="I10" s="149" t="s">
        <v>81</v>
      </c>
      <c r="J10" s="187"/>
      <c r="K10" s="188" t="s">
        <v>1</v>
      </c>
      <c r="L10" s="158"/>
      <c r="M10" s="193"/>
      <c r="N10" s="194"/>
      <c r="O10" s="169" t="s">
        <v>82</v>
      </c>
      <c r="P10" s="345">
        <f>D10*G10*J10</f>
        <v>0</v>
      </c>
      <c r="Q10" s="190" t="s">
        <v>0</v>
      </c>
    </row>
    <row r="11" spans="1:17" s="1" customFormat="1" ht="13.5" customHeight="1">
      <c r="A11" s="452"/>
      <c r="B11" s="157" t="s">
        <v>29</v>
      </c>
      <c r="C11" s="151" t="s">
        <v>34</v>
      </c>
      <c r="D11" s="195"/>
      <c r="E11" s="196" t="s">
        <v>2</v>
      </c>
      <c r="F11" s="165" t="s">
        <v>80</v>
      </c>
      <c r="G11" s="197"/>
      <c r="H11" s="198" t="s">
        <v>1</v>
      </c>
      <c r="I11" s="165" t="s">
        <v>81</v>
      </c>
      <c r="J11" s="197"/>
      <c r="K11" s="198" t="s">
        <v>1</v>
      </c>
      <c r="L11" s="151" t="s">
        <v>25</v>
      </c>
      <c r="M11" s="195"/>
      <c r="N11" s="198" t="s">
        <v>2</v>
      </c>
      <c r="O11" s="170" t="s">
        <v>82</v>
      </c>
      <c r="P11" s="346">
        <f>D11*G11*J11*M11</f>
        <v>0</v>
      </c>
      <c r="Q11" s="199" t="s">
        <v>0</v>
      </c>
    </row>
    <row r="12" spans="1:17" s="1" customFormat="1" ht="13.5" customHeight="1">
      <c r="A12" s="452"/>
      <c r="B12" s="162" t="s">
        <v>35</v>
      </c>
      <c r="C12" s="161" t="s">
        <v>34</v>
      </c>
      <c r="D12" s="189"/>
      <c r="E12" s="191" t="s">
        <v>2</v>
      </c>
      <c r="F12" s="149" t="s">
        <v>80</v>
      </c>
      <c r="G12" s="192"/>
      <c r="H12" s="186" t="s">
        <v>1</v>
      </c>
      <c r="I12" s="149" t="s">
        <v>81</v>
      </c>
      <c r="J12" s="187"/>
      <c r="K12" s="188" t="s">
        <v>1</v>
      </c>
      <c r="L12" s="147" t="s">
        <v>25</v>
      </c>
      <c r="M12" s="189"/>
      <c r="N12" s="188" t="s">
        <v>2</v>
      </c>
      <c r="O12" s="169" t="s">
        <v>82</v>
      </c>
      <c r="P12" s="345">
        <f>D12*G12*J12*M12</f>
        <v>0</v>
      </c>
      <c r="Q12" s="190" t="s">
        <v>0</v>
      </c>
    </row>
    <row r="13" spans="1:17" s="1" customFormat="1" ht="13.5" thickBot="1">
      <c r="A13" s="452"/>
      <c r="B13" s="176" t="s">
        <v>31</v>
      </c>
      <c r="C13" s="151" t="s">
        <v>34</v>
      </c>
      <c r="D13" s="201"/>
      <c r="E13" s="202" t="s">
        <v>2</v>
      </c>
      <c r="F13" s="166" t="s">
        <v>80</v>
      </c>
      <c r="G13" s="203"/>
      <c r="H13" s="204" t="s">
        <v>1</v>
      </c>
      <c r="I13" s="166" t="s">
        <v>81</v>
      </c>
      <c r="J13" s="203"/>
      <c r="K13" s="204" t="s">
        <v>1</v>
      </c>
      <c r="L13" s="152" t="s">
        <v>25</v>
      </c>
      <c r="M13" s="201"/>
      <c r="N13" s="204" t="s">
        <v>2</v>
      </c>
      <c r="O13" s="171" t="s">
        <v>82</v>
      </c>
      <c r="P13" s="347">
        <f>D13*G13*J13*M13</f>
        <v>0</v>
      </c>
      <c r="Q13" s="205" t="s">
        <v>0</v>
      </c>
    </row>
    <row r="14" spans="1:17" s="1" customFormat="1" ht="14.25" customHeight="1" thickBot="1">
      <c r="A14" s="453"/>
      <c r="B14" s="94" t="s">
        <v>32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348">
        <f>SUM(P8:P13)</f>
        <v>0</v>
      </c>
      <c r="Q14" s="206" t="s">
        <v>0</v>
      </c>
    </row>
    <row r="15" spans="1:17" s="1" customFormat="1" ht="14.25" customHeight="1">
      <c r="A15" s="375" t="s">
        <v>106</v>
      </c>
      <c r="B15" s="258" t="s">
        <v>22</v>
      </c>
      <c r="C15" s="207"/>
      <c r="D15" s="207"/>
      <c r="E15" s="207"/>
      <c r="F15" s="148" t="s">
        <v>80</v>
      </c>
      <c r="G15" s="179"/>
      <c r="H15" s="180" t="s">
        <v>1</v>
      </c>
      <c r="I15" s="148" t="s">
        <v>81</v>
      </c>
      <c r="J15" s="179"/>
      <c r="K15" s="180" t="s">
        <v>1</v>
      </c>
      <c r="L15" s="208"/>
      <c r="M15" s="209"/>
      <c r="N15" s="210"/>
      <c r="O15" s="172" t="s">
        <v>82</v>
      </c>
      <c r="P15" s="343">
        <f>G15*J15</f>
        <v>0</v>
      </c>
      <c r="Q15" s="181" t="s">
        <v>0</v>
      </c>
    </row>
    <row r="16" spans="1:17" s="1" customFormat="1" ht="14.25" customHeight="1" thickBot="1">
      <c r="A16" s="375"/>
      <c r="B16" s="211" t="s">
        <v>104</v>
      </c>
      <c r="C16" s="211"/>
      <c r="D16" s="211"/>
      <c r="E16" s="212"/>
      <c r="F16" s="150" t="s">
        <v>80</v>
      </c>
      <c r="G16" s="213"/>
      <c r="H16" s="214" t="s">
        <v>1</v>
      </c>
      <c r="I16" s="150" t="s">
        <v>81</v>
      </c>
      <c r="J16" s="213"/>
      <c r="K16" s="214" t="s">
        <v>1</v>
      </c>
      <c r="L16" s="215"/>
      <c r="M16" s="216"/>
      <c r="N16" s="217"/>
      <c r="O16" s="173" t="s">
        <v>82</v>
      </c>
      <c r="P16" s="349">
        <f>G16*J16</f>
        <v>0</v>
      </c>
      <c r="Q16" s="218" t="s">
        <v>0</v>
      </c>
    </row>
    <row r="17" spans="1:17" s="1" customFormat="1" ht="14.25" customHeight="1" thickBot="1">
      <c r="A17" s="380"/>
      <c r="B17" s="75" t="s">
        <v>24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293">
        <f>P15+P16</f>
        <v>0</v>
      </c>
      <c r="Q17" s="145" t="s">
        <v>0</v>
      </c>
    </row>
    <row r="18" spans="1:17" s="1" customFormat="1" ht="14.25" customHeight="1" thickBot="1">
      <c r="A18" s="7" t="s">
        <v>90</v>
      </c>
      <c r="B18" s="95"/>
      <c r="C18" s="95"/>
      <c r="D18" s="95"/>
      <c r="E18" s="95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273">
        <f>SUM(P14+P17)</f>
        <v>0</v>
      </c>
      <c r="Q18" s="154" t="s">
        <v>0</v>
      </c>
    </row>
    <row r="19" spans="1:17" s="1" customFormat="1" ht="13.5" thickBot="1">
      <c r="A19" s="381" t="s">
        <v>91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3"/>
    </row>
    <row r="20" spans="1:17" s="1" customFormat="1" ht="12.75">
      <c r="A20" s="330"/>
      <c r="B20" s="146" t="s">
        <v>38</v>
      </c>
      <c r="C20" s="219" t="s">
        <v>33</v>
      </c>
      <c r="D20" s="220"/>
      <c r="E20" s="221" t="s">
        <v>2</v>
      </c>
      <c r="F20" s="222" t="s">
        <v>103</v>
      </c>
      <c r="G20" s="223"/>
      <c r="H20" s="224" t="s">
        <v>2</v>
      </c>
      <c r="I20" s="222" t="s">
        <v>81</v>
      </c>
      <c r="J20" s="225"/>
      <c r="K20" s="224" t="s">
        <v>1</v>
      </c>
      <c r="L20" s="222" t="s">
        <v>42</v>
      </c>
      <c r="M20" s="177"/>
      <c r="N20" s="180" t="s">
        <v>2</v>
      </c>
      <c r="O20" s="226" t="s">
        <v>3</v>
      </c>
      <c r="P20" s="274">
        <f>D20*G20*J20*M20</f>
        <v>0</v>
      </c>
      <c r="Q20" s="227" t="s">
        <v>2</v>
      </c>
    </row>
    <row r="21" spans="1:17" s="1" customFormat="1" ht="12.75">
      <c r="A21" s="73"/>
      <c r="B21" s="147" t="s">
        <v>39</v>
      </c>
      <c r="C21" s="162" t="s">
        <v>33</v>
      </c>
      <c r="D21" s="228"/>
      <c r="E21" s="190" t="s">
        <v>2</v>
      </c>
      <c r="F21" s="229" t="s">
        <v>34</v>
      </c>
      <c r="G21" s="183"/>
      <c r="H21" s="230" t="s">
        <v>2</v>
      </c>
      <c r="I21" s="454"/>
      <c r="J21" s="455"/>
      <c r="K21" s="456"/>
      <c r="L21" s="229" t="s">
        <v>25</v>
      </c>
      <c r="M21" s="189"/>
      <c r="N21" s="188" t="s">
        <v>2</v>
      </c>
      <c r="O21" s="231" t="s">
        <v>3</v>
      </c>
      <c r="P21" s="317">
        <f>D21*G21*M21</f>
        <v>0</v>
      </c>
      <c r="Q21" s="232" t="s">
        <v>2</v>
      </c>
    </row>
    <row r="22" spans="1:18" s="1" customFormat="1" ht="13.5" thickBot="1">
      <c r="A22" s="73"/>
      <c r="B22" s="176" t="s">
        <v>40</v>
      </c>
      <c r="C22" s="233" t="s">
        <v>33</v>
      </c>
      <c r="D22" s="234"/>
      <c r="E22" s="235" t="s">
        <v>2</v>
      </c>
      <c r="F22" s="236" t="s">
        <v>43</v>
      </c>
      <c r="G22" s="237"/>
      <c r="H22" s="238" t="s">
        <v>1</v>
      </c>
      <c r="I22" s="236" t="s">
        <v>44</v>
      </c>
      <c r="J22" s="239">
        <f>G22*R22</f>
        <v>0</v>
      </c>
      <c r="K22" s="238" t="s">
        <v>1</v>
      </c>
      <c r="L22" s="236" t="s">
        <v>45</v>
      </c>
      <c r="M22" s="237"/>
      <c r="N22" s="214" t="s">
        <v>2</v>
      </c>
      <c r="O22" s="163" t="s">
        <v>92</v>
      </c>
      <c r="P22" s="270">
        <f>D22*J22*M22</f>
        <v>0</v>
      </c>
      <c r="Q22" s="240" t="s">
        <v>1</v>
      </c>
      <c r="R22" s="1">
        <f>PI()</f>
        <v>3.141592653589793</v>
      </c>
    </row>
    <row r="23" spans="1:17" s="1" customFormat="1" ht="13.5" customHeight="1" thickBot="1">
      <c r="A23" s="74"/>
      <c r="B23" s="384" t="s">
        <v>46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/>
      <c r="P23" s="268">
        <f>P20+P21+P22</f>
        <v>0</v>
      </c>
      <c r="Q23" s="46" t="s">
        <v>9</v>
      </c>
    </row>
    <row r="24" spans="1:17" s="1" customFormat="1" ht="13.5" customHeight="1" thickBot="1">
      <c r="A24" s="381" t="s">
        <v>47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3"/>
    </row>
    <row r="25" spans="1:17" s="1" customFormat="1" ht="12.75" customHeight="1">
      <c r="A25" s="72"/>
      <c r="B25" s="146" t="s">
        <v>49</v>
      </c>
      <c r="C25" s="157" t="s">
        <v>33</v>
      </c>
      <c r="D25" s="195"/>
      <c r="E25" s="196" t="s">
        <v>2</v>
      </c>
      <c r="F25" s="165" t="s">
        <v>50</v>
      </c>
      <c r="G25" s="241"/>
      <c r="H25" s="198" t="s">
        <v>2</v>
      </c>
      <c r="I25" s="165" t="s">
        <v>81</v>
      </c>
      <c r="J25" s="197"/>
      <c r="K25" s="198" t="s">
        <v>1</v>
      </c>
      <c r="L25" s="165" t="s">
        <v>25</v>
      </c>
      <c r="M25" s="241"/>
      <c r="N25" s="198" t="s">
        <v>2</v>
      </c>
      <c r="O25" s="242" t="s">
        <v>92</v>
      </c>
      <c r="P25" s="269">
        <f>D25*G25*J25*M25</f>
        <v>0</v>
      </c>
      <c r="Q25" s="64" t="s">
        <v>1</v>
      </c>
    </row>
    <row r="26" spans="1:17" s="1" customFormat="1" ht="12.75" customHeight="1" thickBot="1">
      <c r="A26" s="73"/>
      <c r="B26" s="243" t="s">
        <v>52</v>
      </c>
      <c r="C26" s="176" t="s">
        <v>33</v>
      </c>
      <c r="D26" s="244"/>
      <c r="E26" s="245" t="s">
        <v>2</v>
      </c>
      <c r="F26" s="150" t="s">
        <v>43</v>
      </c>
      <c r="G26" s="246"/>
      <c r="H26" s="214" t="s">
        <v>1</v>
      </c>
      <c r="I26" s="150" t="s">
        <v>44</v>
      </c>
      <c r="J26" s="247">
        <f>G26*R22</f>
        <v>0</v>
      </c>
      <c r="K26" s="214" t="s">
        <v>1</v>
      </c>
      <c r="L26" s="150" t="s">
        <v>45</v>
      </c>
      <c r="M26" s="237"/>
      <c r="N26" s="214" t="s">
        <v>2</v>
      </c>
      <c r="O26" s="163" t="s">
        <v>92</v>
      </c>
      <c r="P26" s="270">
        <f>D26*J26*M26</f>
        <v>0</v>
      </c>
      <c r="Q26" s="65" t="s">
        <v>1</v>
      </c>
    </row>
    <row r="27" spans="1:17" s="1" customFormat="1" ht="13.5" customHeight="1" thickBot="1">
      <c r="A27" s="74"/>
      <c r="B27" s="384" t="s">
        <v>48</v>
      </c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6"/>
      <c r="P27" s="271">
        <f>SUM(P25:P26)</f>
        <v>0</v>
      </c>
      <c r="Q27" s="47" t="s">
        <v>1</v>
      </c>
    </row>
    <row r="28" spans="1:17" s="1" customFormat="1" ht="13.5" customHeight="1" thickBot="1">
      <c r="A28" s="381" t="s">
        <v>53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3"/>
    </row>
    <row r="29" spans="1:17" s="1" customFormat="1" ht="12.75" customHeight="1">
      <c r="A29" s="81"/>
      <c r="B29" s="175" t="s">
        <v>105</v>
      </c>
      <c r="C29" s="157" t="s">
        <v>33</v>
      </c>
      <c r="D29" s="195"/>
      <c r="E29" s="196" t="s">
        <v>2</v>
      </c>
      <c r="F29" s="165" t="s">
        <v>54</v>
      </c>
      <c r="G29" s="241"/>
      <c r="H29" s="198" t="s">
        <v>2</v>
      </c>
      <c r="I29" s="165" t="s">
        <v>81</v>
      </c>
      <c r="J29" s="197"/>
      <c r="K29" s="198" t="s">
        <v>1</v>
      </c>
      <c r="L29" s="146" t="s">
        <v>25</v>
      </c>
      <c r="M29" s="177"/>
      <c r="N29" s="180" t="s">
        <v>2</v>
      </c>
      <c r="O29" s="248" t="s">
        <v>92</v>
      </c>
      <c r="P29" s="340">
        <f>D29*G29*J29*M29</f>
        <v>0</v>
      </c>
      <c r="Q29" s="249" t="s">
        <v>1</v>
      </c>
    </row>
    <row r="30" spans="1:17" s="1" customFormat="1" ht="12.75" customHeight="1">
      <c r="A30" s="82"/>
      <c r="B30" s="157" t="s">
        <v>27</v>
      </c>
      <c r="C30" s="161" t="s">
        <v>33</v>
      </c>
      <c r="D30" s="189"/>
      <c r="E30" s="191" t="s">
        <v>2</v>
      </c>
      <c r="F30" s="149" t="s">
        <v>54</v>
      </c>
      <c r="G30" s="183"/>
      <c r="H30" s="188" t="s">
        <v>2</v>
      </c>
      <c r="I30" s="165" t="s">
        <v>81</v>
      </c>
      <c r="J30" s="197"/>
      <c r="K30" s="198" t="s">
        <v>1</v>
      </c>
      <c r="L30" s="147" t="s">
        <v>25</v>
      </c>
      <c r="M30" s="189"/>
      <c r="N30" s="188" t="s">
        <v>2</v>
      </c>
      <c r="O30" s="248" t="s">
        <v>92</v>
      </c>
      <c r="P30" s="340">
        <f>D30*G30*J30*M30</f>
        <v>0</v>
      </c>
      <c r="Q30" s="249" t="s">
        <v>1</v>
      </c>
    </row>
    <row r="31" spans="1:17" s="1" customFormat="1" ht="13.5" customHeight="1">
      <c r="A31" s="82"/>
      <c r="B31" s="161" t="s">
        <v>93</v>
      </c>
      <c r="C31" s="161" t="s">
        <v>33</v>
      </c>
      <c r="D31" s="189"/>
      <c r="E31" s="191" t="s">
        <v>2</v>
      </c>
      <c r="F31" s="149" t="s">
        <v>54</v>
      </c>
      <c r="G31" s="183"/>
      <c r="H31" s="188" t="s">
        <v>2</v>
      </c>
      <c r="I31" s="165" t="s">
        <v>81</v>
      </c>
      <c r="J31" s="197"/>
      <c r="K31" s="198" t="s">
        <v>1</v>
      </c>
      <c r="L31" s="147" t="s">
        <v>25</v>
      </c>
      <c r="M31" s="189"/>
      <c r="N31" s="188" t="s">
        <v>2</v>
      </c>
      <c r="O31" s="248" t="s">
        <v>92</v>
      </c>
      <c r="P31" s="340">
        <f>D31*G31*J31*M31</f>
        <v>0</v>
      </c>
      <c r="Q31" s="249" t="s">
        <v>1</v>
      </c>
    </row>
    <row r="32" spans="1:17" s="6" customFormat="1" ht="12" customHeight="1" thickBot="1">
      <c r="A32" s="82"/>
      <c r="B32" s="147" t="s">
        <v>55</v>
      </c>
      <c r="C32" s="161" t="s">
        <v>33</v>
      </c>
      <c r="D32" s="189"/>
      <c r="E32" s="191" t="s">
        <v>2</v>
      </c>
      <c r="F32" s="149" t="s">
        <v>34</v>
      </c>
      <c r="G32" s="183"/>
      <c r="H32" s="188" t="s">
        <v>2</v>
      </c>
      <c r="I32" s="149" t="s">
        <v>81</v>
      </c>
      <c r="J32" s="192"/>
      <c r="K32" s="188" t="s">
        <v>1</v>
      </c>
      <c r="L32" s="147" t="s">
        <v>25</v>
      </c>
      <c r="M32" s="189"/>
      <c r="N32" s="188" t="s">
        <v>2</v>
      </c>
      <c r="O32" s="250" t="s">
        <v>92</v>
      </c>
      <c r="P32" s="341">
        <f>D32*G32*J32*M32</f>
        <v>0</v>
      </c>
      <c r="Q32" s="251" t="s">
        <v>1</v>
      </c>
    </row>
    <row r="33" spans="1:17" s="6" customFormat="1" ht="13.5" customHeight="1" thickBot="1">
      <c r="A33" s="83"/>
      <c r="B33" s="384" t="s">
        <v>57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  <c r="P33" s="272">
        <f>SUM(P29:P32)</f>
        <v>0</v>
      </c>
      <c r="Q33" s="45" t="s">
        <v>1</v>
      </c>
    </row>
    <row r="34" spans="1:17" s="6" customFormat="1" ht="6" customHeight="1" thickBot="1">
      <c r="A34" s="98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130"/>
      <c r="Q34" s="99"/>
    </row>
    <row r="35" spans="1:17" s="6" customFormat="1" ht="15.75" thickBot="1">
      <c r="A35" s="396" t="s">
        <v>62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8"/>
    </row>
    <row r="36" spans="1:17" ht="14.25" customHeight="1">
      <c r="A36" s="399" t="s">
        <v>63</v>
      </c>
      <c r="B36" s="402" t="s">
        <v>20</v>
      </c>
      <c r="C36" s="403"/>
      <c r="D36" s="403"/>
      <c r="E36" s="403"/>
      <c r="F36" s="404"/>
      <c r="G36" s="58">
        <f>P14</f>
        <v>0</v>
      </c>
      <c r="H36" s="14" t="s">
        <v>0</v>
      </c>
      <c r="I36" s="405"/>
      <c r="J36" s="406"/>
      <c r="K36" s="407"/>
      <c r="L36" s="15" t="s">
        <v>83</v>
      </c>
      <c r="M36" s="16">
        <v>16.4</v>
      </c>
      <c r="N36" s="9" t="s">
        <v>5</v>
      </c>
      <c r="O36" s="66" t="s">
        <v>83</v>
      </c>
      <c r="P36" s="274">
        <f>G36*M36</f>
        <v>0</v>
      </c>
      <c r="Q36" s="67" t="s">
        <v>2</v>
      </c>
    </row>
    <row r="37" spans="1:17" ht="15" customHeight="1" thickBot="1">
      <c r="A37" s="400"/>
      <c r="B37" s="377" t="s">
        <v>22</v>
      </c>
      <c r="C37" s="449"/>
      <c r="D37" s="449"/>
      <c r="E37" s="449"/>
      <c r="F37" s="450"/>
      <c r="G37" s="59">
        <f>P17</f>
        <v>0</v>
      </c>
      <c r="H37" s="19" t="s">
        <v>0</v>
      </c>
      <c r="I37" s="439"/>
      <c r="J37" s="440"/>
      <c r="K37" s="457"/>
      <c r="L37" s="17" t="s">
        <v>83</v>
      </c>
      <c r="M37" s="18">
        <v>10.3</v>
      </c>
      <c r="N37" s="11" t="s">
        <v>5</v>
      </c>
      <c r="O37" s="68" t="s">
        <v>83</v>
      </c>
      <c r="P37" s="275">
        <f>G37*M37</f>
        <v>0</v>
      </c>
      <c r="Q37" s="69" t="s">
        <v>2</v>
      </c>
    </row>
    <row r="38" spans="1:18" s="1" customFormat="1" ht="17.25" customHeight="1" thickBot="1">
      <c r="A38" s="401"/>
      <c r="B38" s="414" t="s">
        <v>64</v>
      </c>
      <c r="C38" s="415"/>
      <c r="D38" s="415"/>
      <c r="E38" s="415"/>
      <c r="F38" s="416"/>
      <c r="G38" s="57">
        <f>SUM(G36:G37)</f>
        <v>0</v>
      </c>
      <c r="H38" s="144" t="s">
        <v>0</v>
      </c>
      <c r="I38" s="417"/>
      <c r="J38" s="418"/>
      <c r="K38" s="418"/>
      <c r="L38" s="418"/>
      <c r="M38" s="418"/>
      <c r="N38" s="419"/>
      <c r="O38" s="44" t="s">
        <v>83</v>
      </c>
      <c r="P38" s="276">
        <f>SUM(P36:P37)</f>
        <v>0</v>
      </c>
      <c r="Q38" s="48" t="s">
        <v>2</v>
      </c>
      <c r="R38" s="33" t="b">
        <f>IF(P38&gt;0,P38)</f>
        <v>0</v>
      </c>
    </row>
    <row r="39" spans="1:18" s="1" customFormat="1" ht="12.75">
      <c r="A39" s="316"/>
      <c r="B39" s="106" t="s">
        <v>67</v>
      </c>
      <c r="C39" s="107"/>
      <c r="D39" s="107"/>
      <c r="E39" s="107"/>
      <c r="F39" s="108"/>
      <c r="G39" s="21">
        <f>P20</f>
        <v>0</v>
      </c>
      <c r="H39" s="22" t="s">
        <v>2</v>
      </c>
      <c r="I39" s="23" t="s">
        <v>7</v>
      </c>
      <c r="J39" s="17">
        <v>15</v>
      </c>
      <c r="K39" s="34"/>
      <c r="L39" s="102" t="s">
        <v>84</v>
      </c>
      <c r="M39" s="103"/>
      <c r="N39" s="104"/>
      <c r="O39" s="126" t="s">
        <v>83</v>
      </c>
      <c r="P39" s="275">
        <f>G39*J39</f>
        <v>0</v>
      </c>
      <c r="Q39" s="128" t="s">
        <v>2</v>
      </c>
      <c r="R39" s="33"/>
    </row>
    <row r="40" spans="1:18" s="1" customFormat="1" ht="12.75" customHeight="1">
      <c r="A40" s="375" t="s">
        <v>65</v>
      </c>
      <c r="B40" s="109" t="s">
        <v>68</v>
      </c>
      <c r="C40" s="110"/>
      <c r="D40" s="110"/>
      <c r="E40" s="110"/>
      <c r="F40" s="111"/>
      <c r="G40" s="21">
        <f>P21</f>
        <v>0</v>
      </c>
      <c r="H40" s="22" t="s">
        <v>2</v>
      </c>
      <c r="I40" s="23" t="s">
        <v>5</v>
      </c>
      <c r="J40" s="97">
        <v>25</v>
      </c>
      <c r="K40" s="50"/>
      <c r="L40" s="102" t="s">
        <v>84</v>
      </c>
      <c r="M40" s="103"/>
      <c r="N40" s="104"/>
      <c r="O40" s="126" t="s">
        <v>83</v>
      </c>
      <c r="P40" s="275">
        <f>G40*J40</f>
        <v>0</v>
      </c>
      <c r="Q40" s="128" t="s">
        <v>2</v>
      </c>
      <c r="R40" s="33"/>
    </row>
    <row r="41" spans="1:18" s="1" customFormat="1" ht="12.75" customHeight="1" thickBot="1">
      <c r="A41" s="375"/>
      <c r="B41" s="112" t="s">
        <v>69</v>
      </c>
      <c r="C41" s="113"/>
      <c r="D41" s="113"/>
      <c r="E41" s="113"/>
      <c r="F41" s="114"/>
      <c r="G41" s="20">
        <f>P22</f>
        <v>0</v>
      </c>
      <c r="H41" s="24" t="s">
        <v>1</v>
      </c>
      <c r="I41" s="301" t="s">
        <v>8</v>
      </c>
      <c r="J41" s="54">
        <v>0.015</v>
      </c>
      <c r="K41" s="51" t="s">
        <v>88</v>
      </c>
      <c r="L41" s="85" t="s">
        <v>85</v>
      </c>
      <c r="M41" s="86"/>
      <c r="N41" s="87"/>
      <c r="O41" s="127" t="s">
        <v>83</v>
      </c>
      <c r="P41" s="277">
        <f>G41/J41</f>
        <v>0</v>
      </c>
      <c r="Q41" s="129" t="s">
        <v>2</v>
      </c>
      <c r="R41" s="33"/>
    </row>
    <row r="42" spans="1:18" s="1" customFormat="1" ht="12.75" customHeight="1" thickBot="1">
      <c r="A42" s="375"/>
      <c r="B42" s="131" t="s">
        <v>66</v>
      </c>
      <c r="C42" s="115"/>
      <c r="D42" s="115"/>
      <c r="E42" s="115"/>
      <c r="F42" s="116"/>
      <c r="G42" s="117">
        <f>G39+G40+G41</f>
        <v>0</v>
      </c>
      <c r="H42" s="118" t="s">
        <v>2</v>
      </c>
      <c r="I42" s="119"/>
      <c r="J42" s="120"/>
      <c r="K42" s="121"/>
      <c r="L42" s="122"/>
      <c r="M42" s="123"/>
      <c r="N42" s="124"/>
      <c r="O42" s="44" t="s">
        <v>83</v>
      </c>
      <c r="P42" s="279">
        <f>SUM(P39:P41)</f>
        <v>0</v>
      </c>
      <c r="Q42" s="125" t="s">
        <v>2</v>
      </c>
      <c r="R42" s="33" t="b">
        <f aca="true" t="shared" si="0" ref="R42:R47">IF(P42&gt;0,P42)</f>
        <v>0</v>
      </c>
    </row>
    <row r="43" spans="1:18" s="1" customFormat="1" ht="12.75" customHeight="1">
      <c r="A43" s="375"/>
      <c r="B43" s="420" t="s">
        <v>71</v>
      </c>
      <c r="C43" s="421"/>
      <c r="D43" s="421"/>
      <c r="E43" s="421"/>
      <c r="F43" s="422"/>
      <c r="G43" s="13">
        <f>P25</f>
        <v>0</v>
      </c>
      <c r="H43" s="26" t="s">
        <v>1</v>
      </c>
      <c r="I43" s="302" t="s">
        <v>6</v>
      </c>
      <c r="J43" s="9">
        <v>0.06</v>
      </c>
      <c r="K43" s="35"/>
      <c r="L43" s="423" t="s">
        <v>85</v>
      </c>
      <c r="M43" s="424"/>
      <c r="N43" s="425"/>
      <c r="O43" s="132" t="s">
        <v>83</v>
      </c>
      <c r="P43" s="274">
        <f>G43/J43</f>
        <v>0</v>
      </c>
      <c r="Q43" s="67" t="s">
        <v>2</v>
      </c>
      <c r="R43" s="33"/>
    </row>
    <row r="44" spans="1:18" s="1" customFormat="1" ht="12.75" customHeight="1" thickBot="1">
      <c r="A44" s="375"/>
      <c r="B44" s="426" t="s">
        <v>72</v>
      </c>
      <c r="C44" s="427"/>
      <c r="D44" s="427"/>
      <c r="E44" s="427"/>
      <c r="F44" s="428"/>
      <c r="G44" s="20">
        <f>P26</f>
        <v>0</v>
      </c>
      <c r="H44" s="31" t="s">
        <v>1</v>
      </c>
      <c r="I44" s="303" t="s">
        <v>8</v>
      </c>
      <c r="J44" s="10">
        <v>0.03</v>
      </c>
      <c r="K44" s="53"/>
      <c r="L44" s="429" t="s">
        <v>85</v>
      </c>
      <c r="M44" s="430"/>
      <c r="N44" s="431"/>
      <c r="O44" s="133" t="s">
        <v>83</v>
      </c>
      <c r="P44" s="278">
        <f>G44/J44</f>
        <v>0</v>
      </c>
      <c r="Q44" s="134" t="s">
        <v>2</v>
      </c>
      <c r="R44" s="33"/>
    </row>
    <row r="45" spans="1:18" s="1" customFormat="1" ht="12.75" customHeight="1" thickBot="1">
      <c r="A45" s="375"/>
      <c r="B45" s="131" t="s">
        <v>70</v>
      </c>
      <c r="C45" s="113"/>
      <c r="D45" s="113"/>
      <c r="E45" s="113"/>
      <c r="F45" s="114"/>
      <c r="G45" s="20">
        <f>G44+G43</f>
        <v>0</v>
      </c>
      <c r="H45" s="24" t="s">
        <v>1</v>
      </c>
      <c r="I45" s="301"/>
      <c r="J45" s="12"/>
      <c r="K45" s="36"/>
      <c r="L45" s="85"/>
      <c r="M45" s="86"/>
      <c r="N45" s="87"/>
      <c r="O45" s="44" t="s">
        <v>83</v>
      </c>
      <c r="P45" s="280">
        <f>SUM(P43:P44)</f>
        <v>0</v>
      </c>
      <c r="Q45" s="38" t="s">
        <v>2</v>
      </c>
      <c r="R45" s="33" t="b">
        <f t="shared" si="0"/>
        <v>0</v>
      </c>
    </row>
    <row r="46" spans="1:18" ht="13.5" thickBot="1">
      <c r="A46" s="375"/>
      <c r="B46" s="432" t="s">
        <v>73</v>
      </c>
      <c r="C46" s="433"/>
      <c r="D46" s="433"/>
      <c r="E46" s="433"/>
      <c r="F46" s="434"/>
      <c r="G46" s="20">
        <f>P33</f>
        <v>0</v>
      </c>
      <c r="H46" s="24" t="s">
        <v>1</v>
      </c>
      <c r="I46" s="304" t="s">
        <v>8</v>
      </c>
      <c r="J46" s="12">
        <v>0.11</v>
      </c>
      <c r="K46" s="39"/>
      <c r="L46" s="387" t="s">
        <v>85</v>
      </c>
      <c r="M46" s="388"/>
      <c r="N46" s="389"/>
      <c r="O46" s="127" t="s">
        <v>83</v>
      </c>
      <c r="P46" s="277">
        <f>G46/J46</f>
        <v>0</v>
      </c>
      <c r="Q46" s="143" t="s">
        <v>2</v>
      </c>
      <c r="R46" s="33"/>
    </row>
    <row r="47" spans="1:18" ht="13.5" thickBot="1">
      <c r="A47" s="375"/>
      <c r="B47" s="138" t="s">
        <v>74</v>
      </c>
      <c r="C47" s="135"/>
      <c r="D47" s="136"/>
      <c r="E47" s="136"/>
      <c r="F47" s="137"/>
      <c r="G47" s="139">
        <f>G46</f>
        <v>0</v>
      </c>
      <c r="H47" s="105" t="s">
        <v>1</v>
      </c>
      <c r="I47" s="140"/>
      <c r="J47" s="141"/>
      <c r="K47" s="142"/>
      <c r="L47" s="76"/>
      <c r="M47" s="77"/>
      <c r="N47" s="78"/>
      <c r="O47" s="37" t="s">
        <v>83</v>
      </c>
      <c r="P47" s="280">
        <f>P46</f>
        <v>0</v>
      </c>
      <c r="Q47" s="40" t="s">
        <v>2</v>
      </c>
      <c r="R47" s="33" t="b">
        <f t="shared" si="0"/>
        <v>0</v>
      </c>
    </row>
    <row r="48" spans="1:22" s="1" customFormat="1" ht="13.5" customHeight="1" thickBot="1">
      <c r="A48" s="435" t="s">
        <v>79</v>
      </c>
      <c r="B48" s="436"/>
      <c r="C48" s="436"/>
      <c r="D48" s="436"/>
      <c r="E48" s="436"/>
      <c r="F48" s="436"/>
      <c r="G48" s="436"/>
      <c r="H48" s="282" t="s">
        <v>10</v>
      </c>
      <c r="I48" s="437" t="b">
        <f>IF(R38=P48,"surfaces",IF(R42=P48,"abreuvoirs",IF(R45=P48,"mangeoires",IF(R47=P48,"perchoirs"))))</f>
        <v>0</v>
      </c>
      <c r="J48" s="437"/>
      <c r="K48" s="283"/>
      <c r="L48" s="284"/>
      <c r="M48" s="285"/>
      <c r="N48" s="286"/>
      <c r="O48" s="287" t="s">
        <v>83</v>
      </c>
      <c r="P48" s="288">
        <f>MIN(R38:R47)</f>
        <v>0</v>
      </c>
      <c r="Q48" s="289" t="s">
        <v>2</v>
      </c>
      <c r="V48" s="3"/>
    </row>
    <row r="49" spans="1:22" s="1" customFormat="1" ht="6" customHeight="1" thickBot="1">
      <c r="A49" s="305"/>
      <c r="B49" s="305"/>
      <c r="C49" s="305"/>
      <c r="D49" s="305"/>
      <c r="E49" s="305"/>
      <c r="F49" s="305"/>
      <c r="G49" s="305"/>
      <c r="H49" s="306"/>
      <c r="I49" s="307"/>
      <c r="J49" s="307"/>
      <c r="K49" s="308"/>
      <c r="L49" s="309"/>
      <c r="M49" s="310"/>
      <c r="N49" s="310"/>
      <c r="O49" s="311"/>
      <c r="P49" s="312"/>
      <c r="Q49" s="307"/>
      <c r="V49" s="3"/>
    </row>
    <row r="50" spans="1:18" ht="14.25" customHeight="1">
      <c r="A50" s="405" t="s">
        <v>98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38"/>
      <c r="O50" s="318" t="s">
        <v>82</v>
      </c>
      <c r="P50" s="319">
        <f>G38</f>
        <v>0</v>
      </c>
      <c r="Q50" s="320" t="s">
        <v>0</v>
      </c>
      <c r="R50" s="321"/>
    </row>
    <row r="51" spans="1:18" ht="13.5" customHeight="1" thickBot="1">
      <c r="A51" s="439" t="s">
        <v>99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1"/>
      <c r="O51" s="322" t="s">
        <v>82</v>
      </c>
      <c r="P51" s="323">
        <f>G37</f>
        <v>0</v>
      </c>
      <c r="Q51" s="324" t="s">
        <v>0</v>
      </c>
      <c r="R51" s="325"/>
    </row>
    <row r="52" spans="1:18" ht="13.5" thickBot="1">
      <c r="A52" s="313" t="s">
        <v>89</v>
      </c>
      <c r="B52" s="313"/>
      <c r="C52" s="314"/>
      <c r="D52" s="314"/>
      <c r="E52" s="314"/>
      <c r="F52" s="326"/>
      <c r="G52" s="327" t="s">
        <v>100</v>
      </c>
      <c r="H52" s="95"/>
      <c r="I52" s="95"/>
      <c r="J52" s="442"/>
      <c r="K52" s="443"/>
      <c r="L52" s="443"/>
      <c r="M52" s="443"/>
      <c r="N52" s="95"/>
      <c r="O52" s="332" t="s">
        <v>107</v>
      </c>
      <c r="P52" s="328" t="e">
        <f>P51/P50%</f>
        <v>#DIV/0!</v>
      </c>
      <c r="Q52" s="329" t="s">
        <v>4</v>
      </c>
      <c r="R52" s="71" t="s">
        <v>101</v>
      </c>
    </row>
  </sheetData>
  <sheetProtection/>
  <mergeCells count="40">
    <mergeCell ref="A50:N50"/>
    <mergeCell ref="A51:N51"/>
    <mergeCell ref="A36:A38"/>
    <mergeCell ref="J52:M52"/>
    <mergeCell ref="A48:G48"/>
    <mergeCell ref="I48:J48"/>
    <mergeCell ref="A40:A47"/>
    <mergeCell ref="B43:F43"/>
    <mergeCell ref="L43:N43"/>
    <mergeCell ref="B44:F44"/>
    <mergeCell ref="L44:N44"/>
    <mergeCell ref="B46:F46"/>
    <mergeCell ref="L46:N46"/>
    <mergeCell ref="A35:Q35"/>
    <mergeCell ref="B36:F36"/>
    <mergeCell ref="I36:K36"/>
    <mergeCell ref="B37:F37"/>
    <mergeCell ref="I37:K37"/>
    <mergeCell ref="B38:F38"/>
    <mergeCell ref="I38:N38"/>
    <mergeCell ref="A24:Q24"/>
    <mergeCell ref="B27:O27"/>
    <mergeCell ref="A28:Q28"/>
    <mergeCell ref="B33:O33"/>
    <mergeCell ref="A15:A17"/>
    <mergeCell ref="A19:Q19"/>
    <mergeCell ref="B23:O23"/>
    <mergeCell ref="I21:K21"/>
    <mergeCell ref="A3:B3"/>
    <mergeCell ref="C3:J3"/>
    <mergeCell ref="M3:O3"/>
    <mergeCell ref="P3:Q3"/>
    <mergeCell ref="A6:Q6"/>
    <mergeCell ref="A8:A14"/>
    <mergeCell ref="A1:J1"/>
    <mergeCell ref="M1:Q1"/>
    <mergeCell ref="A2:B2"/>
    <mergeCell ref="C2:J2"/>
    <mergeCell ref="M2:O2"/>
    <mergeCell ref="P2:Q2"/>
  </mergeCells>
  <printOptions/>
  <pageMargins left="0.3" right="0.1968503937007874" top="0.17" bottom="0.19" header="0.17" footer="0.1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PageLayoutView="0" workbookViewId="0" topLeftCell="A1">
      <selection activeCell="G37" sqref="G37"/>
    </sheetView>
  </sheetViews>
  <sheetFormatPr defaultColWidth="11.57421875" defaultRowHeight="12.75"/>
  <cols>
    <col min="1" max="1" width="3.00390625" style="2" customWidth="1"/>
    <col min="2" max="2" width="19.421875" style="2" customWidth="1"/>
    <col min="3" max="3" width="6.28125" style="2" customWidth="1"/>
    <col min="4" max="4" width="3.57421875" style="2" customWidth="1"/>
    <col min="5" max="5" width="2.28125" style="2" customWidth="1"/>
    <col min="6" max="6" width="6.8515625" style="2" customWidth="1"/>
    <col min="7" max="7" width="5.140625" style="2" customWidth="1"/>
    <col min="8" max="8" width="4.8515625" style="2" customWidth="1"/>
    <col min="9" max="9" width="8.28125" style="2" customWidth="1"/>
    <col min="10" max="10" width="5.421875" style="2" customWidth="1"/>
    <col min="11" max="11" width="3.00390625" style="2" customWidth="1"/>
    <col min="12" max="12" width="6.00390625" style="2" customWidth="1"/>
    <col min="13" max="13" width="4.8515625" style="2" customWidth="1"/>
    <col min="14" max="14" width="3.421875" style="2" customWidth="1"/>
    <col min="15" max="15" width="7.00390625" style="2" customWidth="1"/>
    <col min="16" max="16" width="4.28125" style="2" customWidth="1"/>
    <col min="17" max="17" width="4.57421875" style="4" customWidth="1"/>
    <col min="18" max="18" width="23.28125" style="2" hidden="1" customWidth="1"/>
    <col min="19" max="19" width="7.140625" style="2" customWidth="1"/>
    <col min="20" max="16384" width="11.57421875" style="2" customWidth="1"/>
  </cols>
  <sheetData>
    <row r="1" spans="1:17" s="5" customFormat="1" ht="18.75" customHeight="1" thickBot="1">
      <c r="A1" s="355" t="s">
        <v>94</v>
      </c>
      <c r="B1" s="356"/>
      <c r="C1" s="356"/>
      <c r="D1" s="356"/>
      <c r="E1" s="356"/>
      <c r="F1" s="356"/>
      <c r="G1" s="356"/>
      <c r="H1" s="356"/>
      <c r="I1" s="356"/>
      <c r="J1" s="356"/>
      <c r="K1" s="266"/>
      <c r="L1" s="266"/>
      <c r="M1" s="357" t="s">
        <v>87</v>
      </c>
      <c r="N1" s="357"/>
      <c r="O1" s="357"/>
      <c r="P1" s="357"/>
      <c r="Q1" s="358"/>
    </row>
    <row r="2" spans="1:17" s="55" customFormat="1" ht="18.75" customHeight="1" thickBot="1">
      <c r="A2" s="359" t="s">
        <v>15</v>
      </c>
      <c r="B2" s="360"/>
      <c r="C2" s="361"/>
      <c r="D2" s="361"/>
      <c r="E2" s="361"/>
      <c r="F2" s="361"/>
      <c r="G2" s="361"/>
      <c r="H2" s="361"/>
      <c r="I2" s="361"/>
      <c r="J2" s="362"/>
      <c r="K2" s="155"/>
      <c r="L2" s="156"/>
      <c r="M2" s="363" t="s">
        <v>13</v>
      </c>
      <c r="N2" s="364"/>
      <c r="O2" s="364"/>
      <c r="P2" s="365"/>
      <c r="Q2" s="366"/>
    </row>
    <row r="3" spans="1:17" s="55" customFormat="1" ht="18.75" customHeight="1" thickBot="1">
      <c r="A3" s="359" t="s">
        <v>16</v>
      </c>
      <c r="B3" s="360"/>
      <c r="C3" s="361"/>
      <c r="D3" s="361"/>
      <c r="E3" s="361"/>
      <c r="F3" s="361"/>
      <c r="G3" s="361"/>
      <c r="H3" s="361"/>
      <c r="I3" s="361"/>
      <c r="J3" s="362"/>
      <c r="K3" s="155"/>
      <c r="L3" s="156"/>
      <c r="M3" s="367" t="s">
        <v>14</v>
      </c>
      <c r="N3" s="368"/>
      <c r="O3" s="368"/>
      <c r="P3" s="369"/>
      <c r="Q3" s="370"/>
    </row>
    <row r="4" spans="1:17" s="55" customFormat="1" ht="18.75" customHeight="1" thickBot="1">
      <c r="A4" s="159" t="s">
        <v>17</v>
      </c>
      <c r="B4" s="16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</row>
    <row r="5" spans="1:17" s="55" customFormat="1" ht="7.5" customHeight="1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s="1" customFormat="1" ht="13.5" customHeight="1" thickBot="1">
      <c r="A6" s="371" t="s">
        <v>18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</row>
    <row r="7" spans="1:17" s="8" customFormat="1" ht="12" customHeight="1" thickBot="1">
      <c r="A7" s="61" t="s">
        <v>19</v>
      </c>
      <c r="B7" s="62"/>
      <c r="C7" s="62"/>
      <c r="D7" s="62"/>
      <c r="E7" s="60"/>
      <c r="F7" s="164" t="s">
        <v>80</v>
      </c>
      <c r="G7" s="259"/>
      <c r="H7" s="260" t="s">
        <v>1</v>
      </c>
      <c r="I7" s="164" t="s">
        <v>81</v>
      </c>
      <c r="J7" s="259"/>
      <c r="K7" s="261" t="s">
        <v>1</v>
      </c>
      <c r="L7" s="262"/>
      <c r="M7" s="263"/>
      <c r="N7" s="264"/>
      <c r="O7" s="174" t="s">
        <v>82</v>
      </c>
      <c r="P7" s="267">
        <f>G7*J7</f>
        <v>0</v>
      </c>
      <c r="Q7" s="153" t="s">
        <v>0</v>
      </c>
    </row>
    <row r="8" spans="1:17" s="1" customFormat="1" ht="13.5" customHeight="1">
      <c r="A8" s="374" t="s">
        <v>20</v>
      </c>
      <c r="B8" s="175" t="s">
        <v>26</v>
      </c>
      <c r="C8" s="146" t="s">
        <v>33</v>
      </c>
      <c r="D8" s="177"/>
      <c r="E8" s="178" t="s">
        <v>2</v>
      </c>
      <c r="F8" s="148" t="s">
        <v>80</v>
      </c>
      <c r="G8" s="179"/>
      <c r="H8" s="180" t="s">
        <v>1</v>
      </c>
      <c r="I8" s="148" t="s">
        <v>81</v>
      </c>
      <c r="J8" s="179"/>
      <c r="K8" s="180" t="s">
        <v>1</v>
      </c>
      <c r="L8" s="146" t="s">
        <v>25</v>
      </c>
      <c r="M8" s="177"/>
      <c r="N8" s="180" t="s">
        <v>2</v>
      </c>
      <c r="O8" s="168" t="s">
        <v>82</v>
      </c>
      <c r="P8" s="333">
        <f>D8*G8*J8*M8</f>
        <v>0</v>
      </c>
      <c r="Q8" s="181" t="s">
        <v>0</v>
      </c>
    </row>
    <row r="9" spans="1:17" s="1" customFormat="1" ht="13.5" customHeight="1">
      <c r="A9" s="375"/>
      <c r="B9" s="161" t="s">
        <v>27</v>
      </c>
      <c r="C9" s="182" t="s">
        <v>33</v>
      </c>
      <c r="D9" s="183"/>
      <c r="E9" s="184" t="s">
        <v>2</v>
      </c>
      <c r="F9" s="149" t="s">
        <v>86</v>
      </c>
      <c r="G9" s="185">
        <v>0</v>
      </c>
      <c r="H9" s="186" t="s">
        <v>1</v>
      </c>
      <c r="I9" s="149" t="s">
        <v>81</v>
      </c>
      <c r="J9" s="187"/>
      <c r="K9" s="188" t="s">
        <v>1</v>
      </c>
      <c r="L9" s="147" t="s">
        <v>25</v>
      </c>
      <c r="M9" s="189"/>
      <c r="N9" s="188" t="s">
        <v>2</v>
      </c>
      <c r="O9" s="169" t="s">
        <v>82</v>
      </c>
      <c r="P9" s="334">
        <f>D9*G9*J9*M9</f>
        <v>0</v>
      </c>
      <c r="Q9" s="190" t="s">
        <v>0</v>
      </c>
    </row>
    <row r="10" spans="1:17" s="1" customFormat="1" ht="13.5" customHeight="1">
      <c r="A10" s="375"/>
      <c r="B10" s="161" t="s">
        <v>28</v>
      </c>
      <c r="C10" s="161" t="s">
        <v>33</v>
      </c>
      <c r="D10" s="189"/>
      <c r="E10" s="191"/>
      <c r="F10" s="149" t="s">
        <v>80</v>
      </c>
      <c r="G10" s="192"/>
      <c r="H10" s="186" t="s">
        <v>1</v>
      </c>
      <c r="I10" s="149" t="s">
        <v>81</v>
      </c>
      <c r="J10" s="187"/>
      <c r="K10" s="188" t="s">
        <v>1</v>
      </c>
      <c r="L10" s="158"/>
      <c r="M10" s="193"/>
      <c r="N10" s="194"/>
      <c r="O10" s="169" t="s">
        <v>82</v>
      </c>
      <c r="P10" s="335">
        <f>D10*G10*J10</f>
        <v>0</v>
      </c>
      <c r="Q10" s="190" t="s">
        <v>0</v>
      </c>
    </row>
    <row r="11" spans="1:17" s="1" customFormat="1" ht="13.5" customHeight="1">
      <c r="A11" s="375"/>
      <c r="B11" s="162" t="s">
        <v>35</v>
      </c>
      <c r="C11" s="161" t="s">
        <v>34</v>
      </c>
      <c r="D11" s="189"/>
      <c r="E11" s="191" t="s">
        <v>2</v>
      </c>
      <c r="F11" s="149" t="s">
        <v>80</v>
      </c>
      <c r="G11" s="192"/>
      <c r="H11" s="186" t="s">
        <v>1</v>
      </c>
      <c r="I11" s="149" t="s">
        <v>81</v>
      </c>
      <c r="J11" s="187"/>
      <c r="K11" s="188" t="s">
        <v>1</v>
      </c>
      <c r="L11" s="147" t="s">
        <v>25</v>
      </c>
      <c r="M11" s="189"/>
      <c r="N11" s="188" t="s">
        <v>2</v>
      </c>
      <c r="O11" s="169" t="s">
        <v>82</v>
      </c>
      <c r="P11" s="335">
        <f>D11*G11*J11*M11</f>
        <v>0</v>
      </c>
      <c r="Q11" s="190" t="s">
        <v>0</v>
      </c>
    </row>
    <row r="12" spans="1:17" s="1" customFormat="1" ht="12.75">
      <c r="A12" s="375"/>
      <c r="B12" s="157" t="s">
        <v>29</v>
      </c>
      <c r="C12" s="151" t="s">
        <v>34</v>
      </c>
      <c r="D12" s="195"/>
      <c r="E12" s="196" t="s">
        <v>2</v>
      </c>
      <c r="F12" s="165" t="s">
        <v>80</v>
      </c>
      <c r="G12" s="197"/>
      <c r="H12" s="198" t="s">
        <v>1</v>
      </c>
      <c r="I12" s="165" t="s">
        <v>81</v>
      </c>
      <c r="J12" s="197"/>
      <c r="K12" s="198" t="s">
        <v>1</v>
      </c>
      <c r="L12" s="151" t="s">
        <v>25</v>
      </c>
      <c r="M12" s="195"/>
      <c r="N12" s="198" t="s">
        <v>2</v>
      </c>
      <c r="O12" s="170" t="s">
        <v>82</v>
      </c>
      <c r="P12" s="336">
        <f>D12*G12*J12*M12</f>
        <v>0</v>
      </c>
      <c r="Q12" s="199" t="s">
        <v>0</v>
      </c>
    </row>
    <row r="13" spans="1:17" s="1" customFormat="1" ht="13.5" thickBot="1">
      <c r="A13" s="375"/>
      <c r="B13" s="176" t="s">
        <v>31</v>
      </c>
      <c r="C13" s="151" t="s">
        <v>34</v>
      </c>
      <c r="D13" s="201"/>
      <c r="E13" s="202" t="s">
        <v>2</v>
      </c>
      <c r="F13" s="166" t="s">
        <v>80</v>
      </c>
      <c r="G13" s="203"/>
      <c r="H13" s="204" t="s">
        <v>1</v>
      </c>
      <c r="I13" s="166" t="s">
        <v>81</v>
      </c>
      <c r="J13" s="203"/>
      <c r="K13" s="204" t="s">
        <v>1</v>
      </c>
      <c r="L13" s="152" t="s">
        <v>25</v>
      </c>
      <c r="M13" s="201"/>
      <c r="N13" s="204" t="s">
        <v>2</v>
      </c>
      <c r="O13" s="171" t="s">
        <v>82</v>
      </c>
      <c r="P13" s="337">
        <f>D13*G13*J13*M13</f>
        <v>0</v>
      </c>
      <c r="Q13" s="205" t="s">
        <v>0</v>
      </c>
    </row>
    <row r="14" spans="1:17" s="1" customFormat="1" ht="14.25" customHeight="1" thickBot="1">
      <c r="A14" s="376"/>
      <c r="B14" s="94" t="s">
        <v>32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338">
        <f>SUM(P8:P13)</f>
        <v>0</v>
      </c>
      <c r="Q14" s="206" t="s">
        <v>0</v>
      </c>
    </row>
    <row r="15" spans="1:17" s="1" customFormat="1" ht="14.25" customHeight="1">
      <c r="A15" s="375" t="s">
        <v>21</v>
      </c>
      <c r="B15" s="258" t="s">
        <v>22</v>
      </c>
      <c r="C15" s="207"/>
      <c r="D15" s="207"/>
      <c r="E15" s="207"/>
      <c r="F15" s="148" t="s">
        <v>80</v>
      </c>
      <c r="G15" s="179"/>
      <c r="H15" s="180" t="s">
        <v>1</v>
      </c>
      <c r="I15" s="148" t="s">
        <v>81</v>
      </c>
      <c r="J15" s="179"/>
      <c r="K15" s="180" t="s">
        <v>1</v>
      </c>
      <c r="L15" s="208"/>
      <c r="M15" s="209"/>
      <c r="N15" s="210"/>
      <c r="O15" s="172" t="s">
        <v>82</v>
      </c>
      <c r="P15" s="333">
        <f>G15*J15</f>
        <v>0</v>
      </c>
      <c r="Q15" s="181" t="s">
        <v>0</v>
      </c>
    </row>
    <row r="16" spans="1:17" s="1" customFormat="1" ht="14.25" customHeight="1" thickBot="1">
      <c r="A16" s="375"/>
      <c r="B16" s="211" t="s">
        <v>23</v>
      </c>
      <c r="C16" s="211"/>
      <c r="D16" s="211"/>
      <c r="E16" s="212"/>
      <c r="F16" s="150" t="s">
        <v>80</v>
      </c>
      <c r="G16" s="213"/>
      <c r="H16" s="214" t="s">
        <v>1</v>
      </c>
      <c r="I16" s="150" t="s">
        <v>81</v>
      </c>
      <c r="J16" s="213"/>
      <c r="K16" s="214" t="s">
        <v>1</v>
      </c>
      <c r="L16" s="215"/>
      <c r="M16" s="216"/>
      <c r="N16" s="217"/>
      <c r="O16" s="173" t="s">
        <v>82</v>
      </c>
      <c r="P16" s="339">
        <f>G16*J16</f>
        <v>0</v>
      </c>
      <c r="Q16" s="218" t="s">
        <v>0</v>
      </c>
    </row>
    <row r="17" spans="1:17" s="1" customFormat="1" ht="14.25" customHeight="1" thickBot="1">
      <c r="A17" s="380"/>
      <c r="B17" s="75" t="s">
        <v>24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294">
        <f>P15+P16</f>
        <v>0</v>
      </c>
      <c r="Q17" s="145" t="s">
        <v>0</v>
      </c>
    </row>
    <row r="18" spans="1:17" s="1" customFormat="1" ht="14.25" customHeight="1" thickBot="1">
      <c r="A18" s="7" t="s">
        <v>36</v>
      </c>
      <c r="B18" s="95"/>
      <c r="C18" s="95"/>
      <c r="D18" s="95"/>
      <c r="E18" s="95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295">
        <f>SUM(P14+P17)</f>
        <v>0</v>
      </c>
      <c r="Q18" s="154" t="s">
        <v>0</v>
      </c>
    </row>
    <row r="19" spans="1:17" s="1" customFormat="1" ht="13.5" thickBot="1">
      <c r="A19" s="381" t="s">
        <v>37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3"/>
    </row>
    <row r="20" spans="1:17" s="1" customFormat="1" ht="12.75">
      <c r="A20" s="73"/>
      <c r="B20" s="146" t="s">
        <v>38</v>
      </c>
      <c r="C20" s="219" t="s">
        <v>33</v>
      </c>
      <c r="D20" s="220"/>
      <c r="E20" s="221" t="s">
        <v>2</v>
      </c>
      <c r="F20" s="222" t="s">
        <v>41</v>
      </c>
      <c r="G20" s="223"/>
      <c r="H20" s="224" t="s">
        <v>2</v>
      </c>
      <c r="I20" s="222" t="s">
        <v>81</v>
      </c>
      <c r="J20" s="225"/>
      <c r="K20" s="224" t="s">
        <v>1</v>
      </c>
      <c r="L20" s="222" t="s">
        <v>42</v>
      </c>
      <c r="M20" s="177"/>
      <c r="N20" s="180" t="s">
        <v>2</v>
      </c>
      <c r="O20" s="226" t="s">
        <v>3</v>
      </c>
      <c r="P20" s="274">
        <f>D20*G20*J20*M20</f>
        <v>0</v>
      </c>
      <c r="Q20" s="227" t="s">
        <v>2</v>
      </c>
    </row>
    <row r="21" spans="1:17" s="1" customFormat="1" ht="12.75">
      <c r="A21" s="73"/>
      <c r="B21" s="147" t="s">
        <v>39</v>
      </c>
      <c r="C21" s="162" t="s">
        <v>33</v>
      </c>
      <c r="D21" s="228"/>
      <c r="E21" s="190" t="s">
        <v>2</v>
      </c>
      <c r="F21" s="229" t="s">
        <v>34</v>
      </c>
      <c r="G21" s="183"/>
      <c r="H21" s="230" t="s">
        <v>2</v>
      </c>
      <c r="I21" s="454"/>
      <c r="J21" s="455"/>
      <c r="K21" s="456"/>
      <c r="L21" s="229" t="s">
        <v>25</v>
      </c>
      <c r="M21" s="189"/>
      <c r="N21" s="188" t="s">
        <v>2</v>
      </c>
      <c r="O21" s="231" t="s">
        <v>3</v>
      </c>
      <c r="P21" s="317">
        <f>D21*G21*M21</f>
        <v>0</v>
      </c>
      <c r="Q21" s="232" t="s">
        <v>2</v>
      </c>
    </row>
    <row r="22" spans="1:18" s="1" customFormat="1" ht="13.5" thickBot="1">
      <c r="A22" s="73"/>
      <c r="B22" s="176" t="s">
        <v>40</v>
      </c>
      <c r="C22" s="233" t="s">
        <v>33</v>
      </c>
      <c r="D22" s="234"/>
      <c r="E22" s="235" t="s">
        <v>2</v>
      </c>
      <c r="F22" s="236" t="s">
        <v>43</v>
      </c>
      <c r="G22" s="237"/>
      <c r="H22" s="238" t="s">
        <v>1</v>
      </c>
      <c r="I22" s="236" t="s">
        <v>44</v>
      </c>
      <c r="J22" s="239">
        <f>G22*R22</f>
        <v>0</v>
      </c>
      <c r="K22" s="238" t="s">
        <v>1</v>
      </c>
      <c r="L22" s="236" t="s">
        <v>45</v>
      </c>
      <c r="M22" s="237"/>
      <c r="N22" s="214" t="s">
        <v>2</v>
      </c>
      <c r="O22" s="163" t="s">
        <v>92</v>
      </c>
      <c r="P22" s="270">
        <f>D22*J22*M22</f>
        <v>0</v>
      </c>
      <c r="Q22" s="240" t="s">
        <v>1</v>
      </c>
      <c r="R22" s="1">
        <f>PI()</f>
        <v>3.141592653589793</v>
      </c>
    </row>
    <row r="23" spans="1:17" s="1" customFormat="1" ht="13.5" customHeight="1" thickBot="1">
      <c r="A23" s="74"/>
      <c r="B23" s="384" t="s">
        <v>46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/>
      <c r="P23" s="354">
        <f>P20+P22</f>
        <v>0</v>
      </c>
      <c r="Q23" s="46" t="s">
        <v>9</v>
      </c>
    </row>
    <row r="24" spans="1:17" s="1" customFormat="1" ht="13.5" customHeight="1" thickBot="1">
      <c r="A24" s="381" t="s">
        <v>47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3"/>
    </row>
    <row r="25" spans="1:17" s="1" customFormat="1" ht="12.75" customHeight="1">
      <c r="A25" s="72"/>
      <c r="B25" s="146" t="s">
        <v>49</v>
      </c>
      <c r="C25" s="157" t="s">
        <v>33</v>
      </c>
      <c r="D25" s="195"/>
      <c r="E25" s="196" t="s">
        <v>2</v>
      </c>
      <c r="F25" s="165" t="s">
        <v>50</v>
      </c>
      <c r="G25" s="241"/>
      <c r="H25" s="198" t="s">
        <v>2</v>
      </c>
      <c r="I25" s="165" t="s">
        <v>81</v>
      </c>
      <c r="J25" s="197"/>
      <c r="K25" s="198" t="s">
        <v>1</v>
      </c>
      <c r="L25" s="165" t="s">
        <v>25</v>
      </c>
      <c r="M25" s="241"/>
      <c r="N25" s="198" t="s">
        <v>2</v>
      </c>
      <c r="O25" s="242" t="s">
        <v>92</v>
      </c>
      <c r="P25" s="269">
        <f>D25*G25*J25*M25</f>
        <v>0</v>
      </c>
      <c r="Q25" s="64" t="s">
        <v>1</v>
      </c>
    </row>
    <row r="26" spans="1:17" s="1" customFormat="1" ht="12.75" customHeight="1" thickBot="1">
      <c r="A26" s="73"/>
      <c r="B26" s="243" t="s">
        <v>52</v>
      </c>
      <c r="C26" s="176" t="s">
        <v>33</v>
      </c>
      <c r="D26" s="244"/>
      <c r="E26" s="245" t="s">
        <v>2</v>
      </c>
      <c r="F26" s="150" t="s">
        <v>43</v>
      </c>
      <c r="G26" s="246"/>
      <c r="H26" s="214" t="s">
        <v>1</v>
      </c>
      <c r="I26" s="150" t="s">
        <v>44</v>
      </c>
      <c r="J26" s="247">
        <f>G26*R22</f>
        <v>0</v>
      </c>
      <c r="K26" s="214" t="s">
        <v>1</v>
      </c>
      <c r="L26" s="150" t="s">
        <v>45</v>
      </c>
      <c r="M26" s="237"/>
      <c r="N26" s="214" t="s">
        <v>2</v>
      </c>
      <c r="O26" s="163" t="s">
        <v>92</v>
      </c>
      <c r="P26" s="270">
        <f>D26*J26*M26</f>
        <v>0</v>
      </c>
      <c r="Q26" s="65" t="s">
        <v>1</v>
      </c>
    </row>
    <row r="27" spans="1:17" s="1" customFormat="1" ht="13.5" customHeight="1" thickBot="1">
      <c r="A27" s="74"/>
      <c r="B27" s="384" t="s">
        <v>48</v>
      </c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6"/>
      <c r="P27" s="296">
        <f>SUM(P25:P26)</f>
        <v>0</v>
      </c>
      <c r="Q27" s="47" t="s">
        <v>1</v>
      </c>
    </row>
    <row r="28" spans="1:17" s="1" customFormat="1" ht="13.5" customHeight="1" thickBot="1">
      <c r="A28" s="381" t="s">
        <v>53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3"/>
    </row>
    <row r="29" spans="1:17" s="1" customFormat="1" ht="12.75" customHeight="1">
      <c r="A29" s="81"/>
      <c r="B29" s="175" t="s">
        <v>26</v>
      </c>
      <c r="C29" s="157" t="s">
        <v>33</v>
      </c>
      <c r="D29" s="195"/>
      <c r="E29" s="196" t="s">
        <v>2</v>
      </c>
      <c r="F29" s="165" t="s">
        <v>54</v>
      </c>
      <c r="G29" s="241"/>
      <c r="H29" s="198" t="s">
        <v>2</v>
      </c>
      <c r="I29" s="165" t="s">
        <v>81</v>
      </c>
      <c r="J29" s="197"/>
      <c r="K29" s="198" t="s">
        <v>1</v>
      </c>
      <c r="L29" s="146" t="s">
        <v>25</v>
      </c>
      <c r="M29" s="177"/>
      <c r="N29" s="180" t="s">
        <v>2</v>
      </c>
      <c r="O29" s="248" t="s">
        <v>92</v>
      </c>
      <c r="P29" s="340">
        <f>D29*G29*J29*M29</f>
        <v>0</v>
      </c>
      <c r="Q29" s="249" t="s">
        <v>1</v>
      </c>
    </row>
    <row r="30" spans="1:17" s="1" customFormat="1" ht="12.75" customHeight="1">
      <c r="A30" s="82"/>
      <c r="B30" s="157" t="s">
        <v>27</v>
      </c>
      <c r="C30" s="161" t="s">
        <v>33</v>
      </c>
      <c r="D30" s="189"/>
      <c r="E30" s="191" t="s">
        <v>2</v>
      </c>
      <c r="F30" s="149" t="s">
        <v>54</v>
      </c>
      <c r="G30" s="183"/>
      <c r="H30" s="188" t="s">
        <v>2</v>
      </c>
      <c r="I30" s="165" t="s">
        <v>81</v>
      </c>
      <c r="J30" s="197"/>
      <c r="K30" s="198" t="s">
        <v>1</v>
      </c>
      <c r="L30" s="147" t="s">
        <v>25</v>
      </c>
      <c r="M30" s="189"/>
      <c r="N30" s="188" t="s">
        <v>2</v>
      </c>
      <c r="O30" s="248" t="s">
        <v>92</v>
      </c>
      <c r="P30" s="340">
        <f>D30*G30*J30*M30</f>
        <v>0</v>
      </c>
      <c r="Q30" s="249" t="s">
        <v>1</v>
      </c>
    </row>
    <row r="31" spans="1:17" s="1" customFormat="1" ht="13.5" customHeight="1">
      <c r="A31" s="82"/>
      <c r="B31" s="161" t="s">
        <v>93</v>
      </c>
      <c r="C31" s="161" t="s">
        <v>33</v>
      </c>
      <c r="D31" s="189"/>
      <c r="E31" s="191" t="s">
        <v>2</v>
      </c>
      <c r="F31" s="149" t="s">
        <v>54</v>
      </c>
      <c r="G31" s="183"/>
      <c r="H31" s="188" t="s">
        <v>2</v>
      </c>
      <c r="I31" s="165" t="s">
        <v>81</v>
      </c>
      <c r="J31" s="197"/>
      <c r="K31" s="198" t="s">
        <v>1</v>
      </c>
      <c r="L31" s="147" t="s">
        <v>25</v>
      </c>
      <c r="M31" s="189"/>
      <c r="N31" s="188" t="s">
        <v>2</v>
      </c>
      <c r="O31" s="248" t="s">
        <v>92</v>
      </c>
      <c r="P31" s="340">
        <f>D31*G31*J31*M31</f>
        <v>0</v>
      </c>
      <c r="Q31" s="249" t="s">
        <v>1</v>
      </c>
    </row>
    <row r="32" spans="1:17" s="6" customFormat="1" ht="12" customHeight="1" thickBot="1">
      <c r="A32" s="82"/>
      <c r="B32" s="147" t="s">
        <v>55</v>
      </c>
      <c r="C32" s="161" t="s">
        <v>33</v>
      </c>
      <c r="D32" s="189"/>
      <c r="E32" s="191" t="s">
        <v>2</v>
      </c>
      <c r="F32" s="149" t="s">
        <v>34</v>
      </c>
      <c r="G32" s="183"/>
      <c r="H32" s="188" t="s">
        <v>2</v>
      </c>
      <c r="I32" s="149" t="s">
        <v>81</v>
      </c>
      <c r="J32" s="192"/>
      <c r="K32" s="188" t="s">
        <v>1</v>
      </c>
      <c r="L32" s="147" t="s">
        <v>25</v>
      </c>
      <c r="M32" s="189"/>
      <c r="N32" s="188" t="s">
        <v>2</v>
      </c>
      <c r="O32" s="250" t="s">
        <v>92</v>
      </c>
      <c r="P32" s="341">
        <f>D32*G32*J32*M32</f>
        <v>0</v>
      </c>
      <c r="Q32" s="251" t="s">
        <v>1</v>
      </c>
    </row>
    <row r="33" spans="1:17" s="6" customFormat="1" ht="13.5" customHeight="1" thickBot="1">
      <c r="A33" s="83"/>
      <c r="B33" s="384" t="s">
        <v>57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  <c r="P33" s="297">
        <f>SUM(P29:P32)</f>
        <v>0</v>
      </c>
      <c r="Q33" s="45" t="s">
        <v>1</v>
      </c>
    </row>
    <row r="34" spans="1:17" s="6" customFormat="1" ht="6" customHeight="1" thickBot="1">
      <c r="A34" s="98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130"/>
      <c r="Q34" s="99"/>
    </row>
    <row r="35" spans="1:17" s="6" customFormat="1" ht="15.75" thickBot="1">
      <c r="A35" s="396" t="s">
        <v>62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8"/>
    </row>
    <row r="36" spans="1:17" ht="14.25" customHeight="1">
      <c r="A36" s="399" t="s">
        <v>63</v>
      </c>
      <c r="B36" s="402" t="s">
        <v>20</v>
      </c>
      <c r="C36" s="403"/>
      <c r="D36" s="403"/>
      <c r="E36" s="403"/>
      <c r="F36" s="404"/>
      <c r="G36" s="58">
        <f>P14</f>
        <v>0</v>
      </c>
      <c r="H36" s="14" t="s">
        <v>0</v>
      </c>
      <c r="I36" s="405"/>
      <c r="J36" s="406"/>
      <c r="K36" s="407"/>
      <c r="L36" s="15" t="s">
        <v>83</v>
      </c>
      <c r="M36" s="16">
        <v>15</v>
      </c>
      <c r="N36" s="9" t="s">
        <v>5</v>
      </c>
      <c r="O36" s="66" t="s">
        <v>83</v>
      </c>
      <c r="P36" s="274">
        <f>G36*M36</f>
        <v>0</v>
      </c>
      <c r="Q36" s="67" t="s">
        <v>2</v>
      </c>
    </row>
    <row r="37" spans="1:17" ht="15" customHeight="1" thickBot="1">
      <c r="A37" s="400"/>
      <c r="B37" s="377" t="s">
        <v>22</v>
      </c>
      <c r="C37" s="378"/>
      <c r="D37" s="378"/>
      <c r="E37" s="378"/>
      <c r="F37" s="379"/>
      <c r="G37" s="59">
        <f>P17</f>
        <v>0</v>
      </c>
      <c r="H37" s="19" t="s">
        <v>0</v>
      </c>
      <c r="I37" s="411"/>
      <c r="J37" s="412"/>
      <c r="K37" s="413"/>
      <c r="L37" s="17" t="s">
        <v>83</v>
      </c>
      <c r="M37" s="18">
        <v>15</v>
      </c>
      <c r="N37" s="11" t="s">
        <v>5</v>
      </c>
      <c r="O37" s="68" t="s">
        <v>83</v>
      </c>
      <c r="P37" s="275">
        <f>G37*M37</f>
        <v>0</v>
      </c>
      <c r="Q37" s="69" t="s">
        <v>2</v>
      </c>
    </row>
    <row r="38" spans="1:18" s="1" customFormat="1" ht="17.25" customHeight="1" thickBot="1">
      <c r="A38" s="401"/>
      <c r="B38" s="414" t="s">
        <v>64</v>
      </c>
      <c r="C38" s="415"/>
      <c r="D38" s="415"/>
      <c r="E38" s="415"/>
      <c r="F38" s="416"/>
      <c r="G38" s="57">
        <f>SUM(G36:G37)</f>
        <v>0</v>
      </c>
      <c r="H38" s="144" t="s">
        <v>0</v>
      </c>
      <c r="I38" s="417"/>
      <c r="J38" s="418"/>
      <c r="K38" s="418"/>
      <c r="L38" s="418"/>
      <c r="M38" s="418"/>
      <c r="N38" s="419"/>
      <c r="O38" s="44" t="s">
        <v>83</v>
      </c>
      <c r="P38" s="298">
        <f>SUM(P36:P37)</f>
        <v>0</v>
      </c>
      <c r="Q38" s="48" t="s">
        <v>2</v>
      </c>
      <c r="R38" s="33" t="b">
        <f>IF(P38&gt;0,P38)</f>
        <v>0</v>
      </c>
    </row>
    <row r="39" spans="1:18" s="1" customFormat="1" ht="12.75">
      <c r="A39" s="399" t="s">
        <v>65</v>
      </c>
      <c r="B39" s="106" t="s">
        <v>67</v>
      </c>
      <c r="C39" s="107"/>
      <c r="D39" s="107"/>
      <c r="E39" s="107"/>
      <c r="F39" s="108"/>
      <c r="G39" s="21">
        <f>P20</f>
        <v>0</v>
      </c>
      <c r="H39" s="22" t="s">
        <v>2</v>
      </c>
      <c r="I39" s="23" t="s">
        <v>7</v>
      </c>
      <c r="J39" s="17">
        <v>15</v>
      </c>
      <c r="K39" s="34"/>
      <c r="L39" s="102" t="s">
        <v>84</v>
      </c>
      <c r="M39" s="103"/>
      <c r="N39" s="104"/>
      <c r="O39" s="126" t="s">
        <v>83</v>
      </c>
      <c r="P39" s="275">
        <f>G39*J39</f>
        <v>0</v>
      </c>
      <c r="Q39" s="128" t="s">
        <v>2</v>
      </c>
      <c r="R39" s="33"/>
    </row>
    <row r="40" spans="1:18" s="1" customFormat="1" ht="12.75" customHeight="1">
      <c r="A40" s="400"/>
      <c r="B40" s="109" t="s">
        <v>68</v>
      </c>
      <c r="C40" s="110"/>
      <c r="D40" s="110"/>
      <c r="E40" s="110"/>
      <c r="F40" s="111"/>
      <c r="G40" s="21">
        <f>P21</f>
        <v>0</v>
      </c>
      <c r="H40" s="22" t="s">
        <v>2</v>
      </c>
      <c r="I40" s="23" t="s">
        <v>5</v>
      </c>
      <c r="J40" s="97">
        <v>30</v>
      </c>
      <c r="K40" s="50"/>
      <c r="L40" s="102" t="s">
        <v>84</v>
      </c>
      <c r="M40" s="103"/>
      <c r="N40" s="104"/>
      <c r="O40" s="126" t="s">
        <v>83</v>
      </c>
      <c r="P40" s="275">
        <f>G40*J40</f>
        <v>0</v>
      </c>
      <c r="Q40" s="128" t="s">
        <v>2</v>
      </c>
      <c r="R40" s="33"/>
    </row>
    <row r="41" spans="1:18" s="1" customFormat="1" ht="12.75" customHeight="1" thickBot="1">
      <c r="A41" s="400"/>
      <c r="B41" s="112" t="s">
        <v>69</v>
      </c>
      <c r="C41" s="113"/>
      <c r="D41" s="113"/>
      <c r="E41" s="113"/>
      <c r="F41" s="114"/>
      <c r="G41" s="20">
        <f>P22</f>
        <v>0</v>
      </c>
      <c r="H41" s="24" t="s">
        <v>1</v>
      </c>
      <c r="I41" s="28" t="s">
        <v>8</v>
      </c>
      <c r="J41" s="265">
        <v>0.01</v>
      </c>
      <c r="K41" s="51"/>
      <c r="L41" s="85" t="s">
        <v>85</v>
      </c>
      <c r="M41" s="86"/>
      <c r="N41" s="87"/>
      <c r="O41" s="127" t="s">
        <v>83</v>
      </c>
      <c r="P41" s="277">
        <f>G41/J41</f>
        <v>0</v>
      </c>
      <c r="Q41" s="129" t="s">
        <v>2</v>
      </c>
      <c r="R41" s="33"/>
    </row>
    <row r="42" spans="1:18" s="1" customFormat="1" ht="12.75" customHeight="1" thickBot="1">
      <c r="A42" s="400"/>
      <c r="B42" s="131" t="s">
        <v>66</v>
      </c>
      <c r="C42" s="115"/>
      <c r="D42" s="115"/>
      <c r="E42" s="115"/>
      <c r="F42" s="116"/>
      <c r="G42" s="117">
        <f>G39+G40+G41</f>
        <v>0</v>
      </c>
      <c r="H42" s="118" t="s">
        <v>9</v>
      </c>
      <c r="I42" s="119"/>
      <c r="J42" s="120"/>
      <c r="K42" s="121"/>
      <c r="L42" s="122"/>
      <c r="M42" s="123"/>
      <c r="N42" s="124"/>
      <c r="O42" s="44" t="s">
        <v>83</v>
      </c>
      <c r="P42" s="299">
        <f>SUM(P39:P41)</f>
        <v>0</v>
      </c>
      <c r="Q42" s="125" t="s">
        <v>2</v>
      </c>
      <c r="R42" s="33" t="b">
        <f>IF(P42&gt;0,P42)</f>
        <v>0</v>
      </c>
    </row>
    <row r="43" spans="1:18" s="1" customFormat="1" ht="12.75" customHeight="1">
      <c r="A43" s="400"/>
      <c r="B43" s="420" t="s">
        <v>71</v>
      </c>
      <c r="C43" s="421"/>
      <c r="D43" s="421"/>
      <c r="E43" s="421"/>
      <c r="F43" s="422"/>
      <c r="G43" s="13">
        <f>P27</f>
        <v>0</v>
      </c>
      <c r="H43" s="26" t="s">
        <v>1</v>
      </c>
      <c r="I43" s="27" t="s">
        <v>6</v>
      </c>
      <c r="J43" s="9">
        <v>0.03</v>
      </c>
      <c r="K43" s="35"/>
      <c r="L43" s="88" t="s">
        <v>85</v>
      </c>
      <c r="M43" s="89"/>
      <c r="N43" s="90"/>
      <c r="O43" s="132" t="s">
        <v>83</v>
      </c>
      <c r="P43" s="274">
        <f>G43/J43</f>
        <v>0</v>
      </c>
      <c r="Q43" s="67" t="s">
        <v>2</v>
      </c>
      <c r="R43" s="33"/>
    </row>
    <row r="44" spans="1:18" s="1" customFormat="1" ht="12.75" customHeight="1" thickBot="1">
      <c r="A44" s="400"/>
      <c r="B44" s="426" t="s">
        <v>72</v>
      </c>
      <c r="C44" s="427"/>
      <c r="D44" s="427"/>
      <c r="E44" s="427"/>
      <c r="F44" s="428"/>
      <c r="G44" s="20">
        <f>P27</f>
        <v>0</v>
      </c>
      <c r="H44" s="31" t="s">
        <v>1</v>
      </c>
      <c r="I44" s="25" t="s">
        <v>8</v>
      </c>
      <c r="J44" s="10">
        <v>0.02</v>
      </c>
      <c r="K44" s="53"/>
      <c r="L44" s="91" t="s">
        <v>85</v>
      </c>
      <c r="M44" s="92"/>
      <c r="N44" s="93"/>
      <c r="O44" s="133" t="s">
        <v>83</v>
      </c>
      <c r="P44" s="278">
        <f>G44/J44</f>
        <v>0</v>
      </c>
      <c r="Q44" s="134" t="s">
        <v>2</v>
      </c>
      <c r="R44" s="33"/>
    </row>
    <row r="45" spans="1:18" s="1" customFormat="1" ht="12.75" customHeight="1" thickBot="1">
      <c r="A45" s="400"/>
      <c r="B45" s="131" t="s">
        <v>70</v>
      </c>
      <c r="C45" s="113"/>
      <c r="D45" s="113"/>
      <c r="E45" s="113"/>
      <c r="F45" s="114"/>
      <c r="G45" s="20">
        <f>G44+G43</f>
        <v>0</v>
      </c>
      <c r="H45" s="24" t="s">
        <v>1</v>
      </c>
      <c r="I45" s="28"/>
      <c r="J45" s="12"/>
      <c r="K45" s="36"/>
      <c r="L45" s="85"/>
      <c r="M45" s="86"/>
      <c r="N45" s="87"/>
      <c r="O45" s="44" t="s">
        <v>83</v>
      </c>
      <c r="P45" s="280">
        <f>SUM(P43:P44)</f>
        <v>0</v>
      </c>
      <c r="Q45" s="38" t="s">
        <v>2</v>
      </c>
      <c r="R45" s="33" t="b">
        <f>IF(P45&gt;0,P45)</f>
        <v>0</v>
      </c>
    </row>
    <row r="46" spans="1:18" ht="13.5" thickBot="1">
      <c r="A46" s="400"/>
      <c r="B46" s="432" t="s">
        <v>73</v>
      </c>
      <c r="C46" s="433"/>
      <c r="D46" s="433"/>
      <c r="E46" s="433"/>
      <c r="F46" s="434"/>
      <c r="G46" s="20">
        <f>P33</f>
        <v>0</v>
      </c>
      <c r="H46" s="24" t="s">
        <v>1</v>
      </c>
      <c r="I46" s="52" t="s">
        <v>8</v>
      </c>
      <c r="J46" s="12">
        <v>0.08</v>
      </c>
      <c r="K46" s="39"/>
      <c r="L46" s="76" t="s">
        <v>85</v>
      </c>
      <c r="M46" s="77"/>
      <c r="N46" s="78"/>
      <c r="O46" s="127" t="s">
        <v>83</v>
      </c>
      <c r="P46" s="277">
        <f>G46/J46</f>
        <v>0</v>
      </c>
      <c r="Q46" s="143" t="s">
        <v>2</v>
      </c>
      <c r="R46" s="33"/>
    </row>
    <row r="47" spans="1:18" ht="13.5" thickBot="1">
      <c r="A47" s="401"/>
      <c r="B47" s="138" t="s">
        <v>74</v>
      </c>
      <c r="C47" s="135"/>
      <c r="D47" s="136"/>
      <c r="E47" s="136"/>
      <c r="F47" s="137"/>
      <c r="G47" s="139">
        <f>G46</f>
        <v>0</v>
      </c>
      <c r="H47" s="105" t="s">
        <v>1</v>
      </c>
      <c r="I47" s="140"/>
      <c r="J47" s="141"/>
      <c r="K47" s="142"/>
      <c r="L47" s="76"/>
      <c r="M47" s="77"/>
      <c r="N47" s="78"/>
      <c r="O47" s="37" t="s">
        <v>83</v>
      </c>
      <c r="P47" s="280">
        <f>P46</f>
        <v>0</v>
      </c>
      <c r="Q47" s="40" t="s">
        <v>2</v>
      </c>
      <c r="R47" s="33" t="b">
        <f>IF(P47&gt;0,P47)</f>
        <v>0</v>
      </c>
    </row>
    <row r="48" spans="1:22" s="1" customFormat="1" ht="15" customHeight="1" thickBot="1">
      <c r="A48" s="435" t="s">
        <v>79</v>
      </c>
      <c r="B48" s="436"/>
      <c r="C48" s="436"/>
      <c r="D48" s="436"/>
      <c r="E48" s="436"/>
      <c r="F48" s="436"/>
      <c r="G48" s="436"/>
      <c r="H48" s="282" t="s">
        <v>10</v>
      </c>
      <c r="I48" s="437" t="b">
        <f>IF(R38=P48,"surfaces",IF(R42=P48,"abreuvoirs",IF(R45=P48,"mangeoires",IF(R47=P48,"perchoirs"))))</f>
        <v>0</v>
      </c>
      <c r="J48" s="437"/>
      <c r="K48" s="283"/>
      <c r="L48" s="284"/>
      <c r="M48" s="285"/>
      <c r="N48" s="286"/>
      <c r="O48" s="287" t="s">
        <v>83</v>
      </c>
      <c r="P48" s="300">
        <f>MIN(R38:R47)</f>
        <v>0</v>
      </c>
      <c r="Q48" s="289" t="s">
        <v>2</v>
      </c>
      <c r="V48" s="3"/>
    </row>
    <row r="49" spans="1:22" s="1" customFormat="1" ht="6" customHeight="1" thickBot="1">
      <c r="A49" s="305"/>
      <c r="B49" s="305"/>
      <c r="C49" s="305"/>
      <c r="D49" s="305"/>
      <c r="E49" s="305"/>
      <c r="F49" s="305"/>
      <c r="G49" s="305"/>
      <c r="H49" s="306"/>
      <c r="I49" s="307"/>
      <c r="J49" s="307"/>
      <c r="K49" s="308"/>
      <c r="L49" s="309"/>
      <c r="M49" s="310"/>
      <c r="N49" s="310"/>
      <c r="O49" s="311"/>
      <c r="P49" s="312"/>
      <c r="Q49" s="307"/>
      <c r="V49" s="3"/>
    </row>
    <row r="50" spans="1:18" ht="14.25" customHeight="1">
      <c r="A50" s="405" t="s">
        <v>98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38"/>
      <c r="O50" s="318" t="s">
        <v>82</v>
      </c>
      <c r="P50" s="319">
        <f>G38</f>
        <v>0</v>
      </c>
      <c r="Q50" s="320" t="s">
        <v>0</v>
      </c>
      <c r="R50" s="321"/>
    </row>
    <row r="51" spans="1:18" ht="13.5" customHeight="1" thickBot="1">
      <c r="A51" s="439" t="s">
        <v>99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1"/>
      <c r="O51" s="322" t="s">
        <v>82</v>
      </c>
      <c r="P51" s="323">
        <f>G37</f>
        <v>0</v>
      </c>
      <c r="Q51" s="324" t="s">
        <v>0</v>
      </c>
      <c r="R51" s="325"/>
    </row>
    <row r="52" spans="1:18" ht="13.5" thickBot="1">
      <c r="A52" s="313" t="s">
        <v>89</v>
      </c>
      <c r="B52" s="313"/>
      <c r="C52" s="314"/>
      <c r="D52" s="314"/>
      <c r="E52" s="314"/>
      <c r="F52" s="326"/>
      <c r="G52" s="327" t="s">
        <v>100</v>
      </c>
      <c r="H52" s="95"/>
      <c r="I52" s="95"/>
      <c r="J52" s="442"/>
      <c r="K52" s="443"/>
      <c r="L52" s="443"/>
      <c r="M52" s="443"/>
      <c r="N52" s="95"/>
      <c r="O52" s="332" t="s">
        <v>107</v>
      </c>
      <c r="P52" s="342" t="e">
        <f>P51/P50%</f>
        <v>#DIV/0!</v>
      </c>
      <c r="Q52" s="329" t="s">
        <v>4</v>
      </c>
      <c r="R52" s="71" t="s">
        <v>101</v>
      </c>
    </row>
  </sheetData>
  <sheetProtection/>
  <mergeCells count="37">
    <mergeCell ref="A50:N50"/>
    <mergeCell ref="A51:N51"/>
    <mergeCell ref="J52:M52"/>
    <mergeCell ref="A39:A47"/>
    <mergeCell ref="B46:F46"/>
    <mergeCell ref="A48:G48"/>
    <mergeCell ref="I48:J48"/>
    <mergeCell ref="I21:K21"/>
    <mergeCell ref="A28:Q28"/>
    <mergeCell ref="I36:K36"/>
    <mergeCell ref="A35:Q35"/>
    <mergeCell ref="B44:F44"/>
    <mergeCell ref="B37:F37"/>
    <mergeCell ref="B38:F38"/>
    <mergeCell ref="I37:K37"/>
    <mergeCell ref="A36:A38"/>
    <mergeCell ref="B33:O33"/>
    <mergeCell ref="A3:B3"/>
    <mergeCell ref="A6:Q6"/>
    <mergeCell ref="A15:A17"/>
    <mergeCell ref="B43:F43"/>
    <mergeCell ref="I38:N38"/>
    <mergeCell ref="C2:J2"/>
    <mergeCell ref="C3:J3"/>
    <mergeCell ref="B36:F36"/>
    <mergeCell ref="A8:A14"/>
    <mergeCell ref="A24:Q24"/>
    <mergeCell ref="B27:O27"/>
    <mergeCell ref="P3:Q3"/>
    <mergeCell ref="P2:Q2"/>
    <mergeCell ref="M2:O2"/>
    <mergeCell ref="M1:Q1"/>
    <mergeCell ref="A1:J1"/>
    <mergeCell ref="A19:Q19"/>
    <mergeCell ref="B23:O23"/>
    <mergeCell ref="M3:O3"/>
    <mergeCell ref="A2:B2"/>
  </mergeCells>
  <printOptions/>
  <pageMargins left="0.3" right="0.1968503937007874" top="0.17" bottom="0.19" header="0.17" footer="0.19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 Ernst BVET</dc:creator>
  <cp:keywords/>
  <dc:description/>
  <cp:lastModifiedBy>Berchtold Margot</cp:lastModifiedBy>
  <cp:lastPrinted>2010-04-15T11:16:30Z</cp:lastPrinted>
  <dcterms:created xsi:type="dcterms:W3CDTF">1997-09-30T11:48:55Z</dcterms:created>
  <dcterms:modified xsi:type="dcterms:W3CDTF">2013-09-05T11:55:44Z</dcterms:modified>
  <cp:category/>
  <cp:version/>
  <cp:contentType/>
  <cp:contentStatus/>
</cp:coreProperties>
</file>